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ocuments\TLR Files\"/>
    </mc:Choice>
  </mc:AlternateContent>
  <xr:revisionPtr revIDLastSave="0" documentId="13_ncr:1_{5E8EDBB4-D3F6-4C19-93A5-93ADD34E3EE3}" xr6:coauthVersionLast="47" xr6:coauthVersionMax="47" xr10:uidLastSave="{00000000-0000-0000-0000-000000000000}"/>
  <bookViews>
    <workbookView xWindow="-120" yWindow="-120" windowWidth="29040" windowHeight="15720" xr2:uid="{00000000-000D-0000-FFFF-FFFF00000000}"/>
  </bookViews>
  <sheets>
    <sheet name="Personal Details" sheetId="1" r:id="rId1"/>
    <sheet name="Car Details" sheetId="2" r:id="rId2"/>
    <sheet name="Participation" sheetId="3" r:id="rId3"/>
    <sheet name="do not edit" sheetId="5" r:id="rId4"/>
  </sheets>
  <definedNames>
    <definedName name="_xlnm.Print_Area" localSheetId="0">'Personal Details'!$A$1:$D$49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4" i="5" l="1"/>
  <c r="AW14" i="5"/>
  <c r="AV14" i="5"/>
  <c r="AU14" i="5"/>
  <c r="AT14" i="5"/>
  <c r="AS14" i="5"/>
  <c r="AR14" i="5"/>
  <c r="AQ14" i="5"/>
  <c r="AP14" i="5"/>
  <c r="AE2" i="5"/>
  <c r="AF2" i="5"/>
  <c r="AG2" i="5"/>
  <c r="AQ2" i="5"/>
  <c r="AR2" i="5"/>
  <c r="AS2" i="5"/>
  <c r="AT2" i="5"/>
  <c r="AU2" i="5"/>
  <c r="AV2" i="5"/>
  <c r="AW2" i="5"/>
  <c r="AX2" i="5"/>
  <c r="AB21" i="5"/>
  <c r="AP2" i="5"/>
  <c r="B32" i="3"/>
  <c r="B65" i="3" s="1"/>
  <c r="B31" i="3"/>
  <c r="B64" i="3" s="1"/>
  <c r="B30" i="3"/>
  <c r="B63" i="3" s="1"/>
  <c r="B36" i="3"/>
  <c r="B31" i="1" l="1"/>
  <c r="H26" i="1"/>
  <c r="I26" i="1" s="1"/>
  <c r="I25" i="1"/>
  <c r="D31" i="1" s="1"/>
  <c r="D28" i="1" l="1"/>
  <c r="Y2" i="5"/>
  <c r="B22" i="1"/>
  <c r="AC2" i="5"/>
  <c r="AB2" i="5"/>
  <c r="AA2" i="5"/>
  <c r="T2" i="5"/>
  <c r="D32" i="1" l="1"/>
  <c r="O2" i="5"/>
  <c r="CP2" i="5"/>
  <c r="CQ2" i="5"/>
  <c r="CR2" i="5"/>
  <c r="CS2" i="5"/>
  <c r="CT2" i="5"/>
  <c r="CU2" i="5"/>
  <c r="CV2" i="5"/>
  <c r="CW2" i="5"/>
  <c r="CX2" i="5"/>
  <c r="CY2" i="5"/>
  <c r="CZ2" i="5"/>
  <c r="DA2" i="5"/>
  <c r="CO2" i="5"/>
  <c r="CB2" i="5"/>
  <c r="CC2" i="5"/>
  <c r="CD2" i="5"/>
  <c r="CE2" i="5"/>
  <c r="CF2" i="5"/>
  <c r="CG2" i="5"/>
  <c r="CH2" i="5"/>
  <c r="CI2" i="5"/>
  <c r="CJ2" i="5"/>
  <c r="CK2" i="5"/>
  <c r="CL2" i="5"/>
  <c r="CM2" i="5"/>
  <c r="CA2" i="5"/>
  <c r="U2" i="5"/>
  <c r="D33" i="1" l="1"/>
  <c r="BK2" i="5" l="1"/>
  <c r="BH2" i="5"/>
  <c r="Q2" i="5"/>
  <c r="P2" i="5"/>
  <c r="BY2" i="5" l="1"/>
  <c r="BX2" i="5"/>
  <c r="BW2" i="5"/>
  <c r="BV2" i="5"/>
  <c r="BU2" i="5"/>
  <c r="BT2" i="5"/>
  <c r="BS2" i="5"/>
  <c r="BR2" i="5"/>
  <c r="BQ2" i="5"/>
  <c r="BP2" i="5"/>
  <c r="BO2" i="5"/>
  <c r="BN2" i="5"/>
  <c r="BM2" i="5"/>
  <c r="S2" i="5"/>
  <c r="R2" i="5"/>
  <c r="AN2" i="5"/>
  <c r="AM2" i="5"/>
  <c r="AL2" i="5"/>
  <c r="AK2" i="5"/>
  <c r="AJ2" i="5"/>
  <c r="AI2" i="5"/>
  <c r="AH2" i="5"/>
  <c r="N2" i="5"/>
  <c r="M2" i="5"/>
  <c r="L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Van Der Merwe</author>
  </authors>
  <commentList>
    <comment ref="A1" authorId="0" shapeId="0" xr:uid="{00000000-0006-0000-0400-000001000000}">
      <text>
        <r>
          <rPr>
            <b/>
            <sz val="9"/>
            <color indexed="81"/>
            <rFont val="Tahoma"/>
            <family val="2"/>
          </rPr>
          <t>Derek Van Der Merwe:</t>
        </r>
        <r>
          <rPr>
            <sz val="9"/>
            <color indexed="81"/>
            <rFont val="Tahoma"/>
            <family val="2"/>
          </rPr>
          <t xml:space="preserve">
formula. Copy for new entry
duplicates will be indicated in red text</t>
        </r>
      </text>
    </comment>
    <comment ref="B1" authorId="0" shapeId="0" xr:uid="{00000000-0006-0000-0400-000002000000}">
      <text>
        <r>
          <rPr>
            <b/>
            <sz val="9"/>
            <color indexed="81"/>
            <rFont val="Tahoma"/>
            <family val="2"/>
          </rPr>
          <t>Derek Van Der Merwe:</t>
        </r>
        <r>
          <rPr>
            <sz val="9"/>
            <color indexed="81"/>
            <rFont val="Tahoma"/>
            <family val="2"/>
          </rPr>
          <t xml:space="preserve">
formula. Copy for new entry.
Duplicates will be indicated in red text</t>
        </r>
      </text>
    </comment>
    <comment ref="C1" authorId="0" shapeId="0" xr:uid="{00000000-0006-0000-0400-000003000000}">
      <text>
        <r>
          <rPr>
            <b/>
            <sz val="9"/>
            <color indexed="81"/>
            <rFont val="Tahoma"/>
            <family val="2"/>
          </rPr>
          <t>Derek Van Der Merwe:</t>
        </r>
        <r>
          <rPr>
            <sz val="9"/>
            <color indexed="81"/>
            <rFont val="Tahoma"/>
            <family val="2"/>
          </rPr>
          <t xml:space="preserve">
Formula. Copy for new entry</t>
        </r>
      </text>
    </comment>
    <comment ref="BH1" authorId="0" shapeId="0" xr:uid="{00000000-0006-0000-0400-000004000000}">
      <text>
        <r>
          <rPr>
            <b/>
            <sz val="9"/>
            <color indexed="81"/>
            <rFont val="Tahoma"/>
            <family val="2"/>
          </rPr>
          <t>Derek Van Der Merwe:</t>
        </r>
        <r>
          <rPr>
            <sz val="9"/>
            <color indexed="81"/>
            <rFont val="Tahoma"/>
            <family val="2"/>
          </rPr>
          <t xml:space="preserve">
duplicates will be indicated in red text</t>
        </r>
      </text>
    </comment>
  </commentList>
</comments>
</file>

<file path=xl/sharedStrings.xml><?xml version="1.0" encoding="utf-8"?>
<sst xmlns="http://schemas.openxmlformats.org/spreadsheetml/2006/main" count="462" uniqueCount="310">
  <si>
    <t>First name</t>
  </si>
  <si>
    <t>Last name</t>
  </si>
  <si>
    <t>Year of birth</t>
  </si>
  <si>
    <t xml:space="preserve">  Monthly noggins</t>
  </si>
  <si>
    <t xml:space="preserve">  Monthly breakfast runs</t>
  </si>
  <si>
    <t xml:space="preserve">  Driver Training Day</t>
  </si>
  <si>
    <t xml:space="preserve">  Long Distance Runs</t>
  </si>
  <si>
    <t xml:space="preserve">  Sim racing</t>
  </si>
  <si>
    <t xml:space="preserve">  Endurance karting</t>
  </si>
  <si>
    <t>Make</t>
  </si>
  <si>
    <t>Model</t>
  </si>
  <si>
    <t>Year</t>
  </si>
  <si>
    <t>Engine make</t>
  </si>
  <si>
    <t>Cylinders</t>
  </si>
  <si>
    <t>Capacity (cc)</t>
  </si>
  <si>
    <t>Induction</t>
  </si>
  <si>
    <t>Owned since</t>
  </si>
  <si>
    <t>Factory / home built</t>
  </si>
  <si>
    <t>Road / race</t>
  </si>
  <si>
    <t>Elan+2</t>
  </si>
  <si>
    <t>Colour</t>
  </si>
  <si>
    <t>Red</t>
  </si>
  <si>
    <t>Green</t>
  </si>
  <si>
    <t>Purple</t>
  </si>
  <si>
    <t>Last 4 digits of VIN</t>
  </si>
  <si>
    <t>Approx km/year</t>
  </si>
  <si>
    <t>Email</t>
  </si>
  <si>
    <t>Mobile</t>
  </si>
  <si>
    <t>Preferred communication</t>
  </si>
  <si>
    <t xml:space="preserve">  Preferred name, if different</t>
  </si>
  <si>
    <t>Your contact information</t>
  </si>
  <si>
    <t>Interested in (select all that apply)</t>
  </si>
  <si>
    <t>On this sheet, please record your Lotus and Lotus-type vehicles currently owned.
This data helps the TLR track vehicles through time and may also aid the club in helping to find suitable disount and sponsorships for certain types of vehicles.  For most columns there is a drop-down menu of answers to chose from, which aids the club in summarising the results</t>
  </si>
  <si>
    <t>TLR banking details:</t>
  </si>
  <si>
    <t>Be certain to include your name and what you are paying for</t>
  </si>
  <si>
    <t>Do not remove:</t>
  </si>
  <si>
    <t>Elan</t>
  </si>
  <si>
    <t>Elan (M100)</t>
  </si>
  <si>
    <t>Elise S1</t>
  </si>
  <si>
    <t>Exige S1</t>
  </si>
  <si>
    <t>Elise S2</t>
  </si>
  <si>
    <t>Exige S2</t>
  </si>
  <si>
    <t>Esprit</t>
  </si>
  <si>
    <t>Evora</t>
  </si>
  <si>
    <t>Europa</t>
  </si>
  <si>
    <t>Europa (T121)</t>
  </si>
  <si>
    <t>2 Eleven</t>
  </si>
  <si>
    <t>3 Eleven</t>
  </si>
  <si>
    <t>340R</t>
  </si>
  <si>
    <t>VI</t>
  </si>
  <si>
    <t>XI</t>
  </si>
  <si>
    <t>Elite (T14)</t>
  </si>
  <si>
    <t>Elite (T75)</t>
  </si>
  <si>
    <t>Eclat</t>
  </si>
  <si>
    <t>Excel</t>
  </si>
  <si>
    <t>Cortina</t>
  </si>
  <si>
    <t>18 Formula Junior</t>
  </si>
  <si>
    <t>22 Formula Junior</t>
  </si>
  <si>
    <t>51 Formula Ford</t>
  </si>
  <si>
    <t>61 Formula Ford</t>
  </si>
  <si>
    <t>69 Formula Ford</t>
  </si>
  <si>
    <t>Other</t>
  </si>
  <si>
    <t>White</t>
  </si>
  <si>
    <t>Silver</t>
  </si>
  <si>
    <t>Black</t>
  </si>
  <si>
    <t>Blue</t>
  </si>
  <si>
    <t>Yellow</t>
  </si>
  <si>
    <t>Bare</t>
  </si>
  <si>
    <t>Orange</t>
  </si>
  <si>
    <t>Race wrap</t>
  </si>
  <si>
    <t>Gold</t>
  </si>
  <si>
    <t>FULL NAME</t>
  </si>
  <si>
    <t>Mem No. 
full</t>
  </si>
  <si>
    <t>Yr Joined</t>
  </si>
  <si>
    <t>Status</t>
  </si>
  <si>
    <t>Age</t>
  </si>
  <si>
    <t>Mem_No</t>
  </si>
  <si>
    <t>SURNAME</t>
  </si>
  <si>
    <t>NAME</t>
  </si>
  <si>
    <t>Nickname</t>
  </si>
  <si>
    <t>MEM TYPE</t>
  </si>
  <si>
    <t>Province</t>
  </si>
  <si>
    <t>Whatsapp</t>
  </si>
  <si>
    <t>E-mail</t>
  </si>
  <si>
    <t>SMS</t>
  </si>
  <si>
    <t>Noggin</t>
  </si>
  <si>
    <t>BR</t>
  </si>
  <si>
    <t>DTD</t>
  </si>
  <si>
    <t>LDR</t>
  </si>
  <si>
    <t>YEF</t>
  </si>
  <si>
    <t>Race</t>
  </si>
  <si>
    <t>Sim race</t>
  </si>
  <si>
    <t>Karting</t>
  </si>
  <si>
    <t>Deceased</t>
  </si>
  <si>
    <t>Resigned</t>
  </si>
  <si>
    <t>Date joined</t>
  </si>
  <si>
    <t>Gender</t>
  </si>
  <si>
    <t>Introduced by</t>
  </si>
  <si>
    <t>DOB Full</t>
  </si>
  <si>
    <t>PHONE (H)</t>
  </si>
  <si>
    <t>PHONE(W)</t>
  </si>
  <si>
    <t>PHONE(F)</t>
  </si>
  <si>
    <t>PHONE(C)</t>
  </si>
  <si>
    <t>E-mail address</t>
  </si>
  <si>
    <t>On Mail list</t>
  </si>
  <si>
    <t>E-mail address 2</t>
  </si>
  <si>
    <t>Postal Address</t>
  </si>
  <si>
    <t>NOK</t>
  </si>
  <si>
    <t>NOK Relation</t>
  </si>
  <si>
    <t>NOK Gender</t>
  </si>
  <si>
    <t>NOK Tel</t>
  </si>
  <si>
    <t>VIN/Chassis number</t>
  </si>
  <si>
    <t>Spouse/Partner name</t>
  </si>
  <si>
    <t>Spouse/ Partner (optional)</t>
  </si>
  <si>
    <t>Area</t>
  </si>
  <si>
    <t>Town/Area</t>
  </si>
  <si>
    <t>eg. "Joe Blogs subs"</t>
  </si>
  <si>
    <t>Yes</t>
  </si>
  <si>
    <t>Last Active</t>
  </si>
  <si>
    <t>2022 Subs Paid</t>
  </si>
  <si>
    <t>Race Levy Paid</t>
  </si>
  <si>
    <t>Race_No</t>
  </si>
  <si>
    <t/>
  </si>
  <si>
    <t>Male</t>
  </si>
  <si>
    <t>Membership Type</t>
  </si>
  <si>
    <t>New member joining fee</t>
  </si>
  <si>
    <t>Total due for the year</t>
  </si>
  <si>
    <t>Female</t>
  </si>
  <si>
    <t>Eastern Cape</t>
  </si>
  <si>
    <t>Free State</t>
  </si>
  <si>
    <t>Gauteng</t>
  </si>
  <si>
    <t>KwaZulu-Natal</t>
  </si>
  <si>
    <t>Limpopo</t>
  </si>
  <si>
    <t>Mpumalanga</t>
  </si>
  <si>
    <t>North West</t>
  </si>
  <si>
    <t>Northern Cape</t>
  </si>
  <si>
    <t>Western Cape</t>
  </si>
  <si>
    <t>Racer's Levy</t>
  </si>
  <si>
    <t xml:space="preserve">How did you learn about The Lotus Register </t>
  </si>
  <si>
    <t>Referred by a member</t>
  </si>
  <si>
    <t>TLR Website</t>
  </si>
  <si>
    <t>Internet search</t>
  </si>
  <si>
    <t>TLR Facebook page</t>
  </si>
  <si>
    <t>Other Facebook page</t>
  </si>
  <si>
    <t>Nedbank</t>
  </si>
  <si>
    <t>NEDSZAJJ</t>
  </si>
  <si>
    <t>Swift:</t>
  </si>
  <si>
    <t>Bank:</t>
  </si>
  <si>
    <t>Branch:</t>
  </si>
  <si>
    <t>Acct:</t>
  </si>
  <si>
    <t>CarYear1</t>
  </si>
  <si>
    <t>CarModel1</t>
  </si>
  <si>
    <t>CarEnginetype1</t>
  </si>
  <si>
    <t>CarEngineNumber1</t>
  </si>
  <si>
    <t>CarChassisNumber1</t>
  </si>
  <si>
    <t>CarRegNumber1</t>
  </si>
  <si>
    <t>CarColor1</t>
  </si>
  <si>
    <t>CarOriginal1</t>
  </si>
  <si>
    <t>CarYear2</t>
  </si>
  <si>
    <t>CarModel2</t>
  </si>
  <si>
    <t>CarEnginetype2</t>
  </si>
  <si>
    <t>CarEngineNumber2</t>
  </si>
  <si>
    <t>CarChassisNumber2</t>
  </si>
  <si>
    <t>CarRegNumber2</t>
  </si>
  <si>
    <t>CarColor2</t>
  </si>
  <si>
    <t>CarOriginal2</t>
  </si>
  <si>
    <t>CarYear3</t>
  </si>
  <si>
    <t>CarModel3</t>
  </si>
  <si>
    <t>CarEnginetype3</t>
  </si>
  <si>
    <t>CarEngineNumber3</t>
  </si>
  <si>
    <t>CarChassisNumber3</t>
  </si>
  <si>
    <t>CarRegNumber3</t>
  </si>
  <si>
    <t>CarColor3</t>
  </si>
  <si>
    <t>CarOriginal3</t>
  </si>
  <si>
    <t>CarYear4</t>
  </si>
  <si>
    <t>CarModel4</t>
  </si>
  <si>
    <t>CarEnginetype4</t>
  </si>
  <si>
    <t>CarEngineNumber4</t>
  </si>
  <si>
    <t>CarChassisNumber4</t>
  </si>
  <si>
    <t>CarRegNumber4</t>
  </si>
  <si>
    <t>CarColor4</t>
  </si>
  <si>
    <t>CarOriginal4</t>
  </si>
  <si>
    <t>CarYear5</t>
  </si>
  <si>
    <t>CarModel5</t>
  </si>
  <si>
    <t>CarEnginetype5</t>
  </si>
  <si>
    <t>CarEngineNumber5</t>
  </si>
  <si>
    <t>CarChassisNumber5</t>
  </si>
  <si>
    <t>CarRegNumber5</t>
  </si>
  <si>
    <t>CarColor5</t>
  </si>
  <si>
    <t>CarOriginal5</t>
  </si>
  <si>
    <t>CarYear6</t>
  </si>
  <si>
    <t>CarModel6</t>
  </si>
  <si>
    <t>CarEnginetype6</t>
  </si>
  <si>
    <t>CarEngineNumber6</t>
  </si>
  <si>
    <t>CarChassisNumber6</t>
  </si>
  <si>
    <t>CarRegNumber6</t>
  </si>
  <si>
    <t>CarColor6</t>
  </si>
  <si>
    <t>CarOriginal6</t>
  </si>
  <si>
    <t>Will you be racing THIS year?</t>
  </si>
  <si>
    <t>Full Year</t>
  </si>
  <si>
    <t>1/2 Year</t>
  </si>
  <si>
    <t>Ordinary Member</t>
  </si>
  <si>
    <t>Country Member</t>
  </si>
  <si>
    <t>Thank you for your interest in the Lotus Register of South Africa</t>
  </si>
  <si>
    <t xml:space="preserve"> - Your car details on the sheet titled "Car Details"</t>
  </si>
  <si>
    <t xml:space="preserve"> - Complete your WhatsApp group preferences on the "Participation" sheet</t>
  </si>
  <si>
    <t xml:space="preserve"> - Familiarise yourself with the guidelines and disclaimer on "Participation" sheet</t>
  </si>
  <si>
    <t>Please return this document in the original Excel format to TLRregistrar@gmail.com once completed</t>
  </si>
  <si>
    <t>Please complete your personal details on the sheet below, as well as;</t>
  </si>
  <si>
    <t>Select</t>
  </si>
  <si>
    <t>Select below</t>
  </si>
  <si>
    <r>
      <rPr>
        <b/>
        <sz val="16"/>
        <color theme="1"/>
        <rFont val="Calibri"/>
        <family val="2"/>
        <scheme val="minor"/>
      </rPr>
      <t>Personal Information</t>
    </r>
    <r>
      <rPr>
        <b/>
        <sz val="11"/>
        <color theme="1"/>
        <rFont val="Calibri"/>
        <family val="2"/>
        <scheme val="minor"/>
      </rPr>
      <t xml:space="preserve">
</t>
    </r>
    <r>
      <rPr>
        <sz val="10"/>
        <color theme="1"/>
        <rFont val="Calibri"/>
        <family val="2"/>
        <scheme val="minor"/>
      </rPr>
      <t>(please make selections or fill in details in the grey shaded cells)</t>
    </r>
  </si>
  <si>
    <r>
      <rPr>
        <b/>
        <sz val="16"/>
        <color theme="1"/>
        <rFont val="Calibri"/>
        <family val="2"/>
        <scheme val="minor"/>
      </rPr>
      <t>Personal Interests</t>
    </r>
    <r>
      <rPr>
        <b/>
        <sz val="11"/>
        <color theme="1"/>
        <rFont val="Calibri"/>
        <family val="2"/>
        <scheme val="minor"/>
      </rPr>
      <t xml:space="preserve">
</t>
    </r>
    <r>
      <rPr>
        <sz val="10"/>
        <color theme="1"/>
        <rFont val="Calibri"/>
        <family val="2"/>
        <scheme val="minor"/>
      </rPr>
      <t>(please make selectionsl in the grey shaded cells)</t>
    </r>
  </si>
  <si>
    <r>
      <t xml:space="preserve">WhatsApp Preferences
</t>
    </r>
    <r>
      <rPr>
        <sz val="10"/>
        <color theme="1"/>
        <rFont val="Calibri"/>
        <family val="2"/>
        <scheme val="minor"/>
      </rPr>
      <t>(please make selectionsl in the grey shaded cells)</t>
    </r>
  </si>
  <si>
    <t xml:space="preserve">  Year-End Function</t>
  </si>
  <si>
    <t>Your Lotus interests</t>
  </si>
  <si>
    <t xml:space="preserve"> WhatsApp Use
by Members</t>
  </si>
  <si>
    <t>TLR Social Media
Code of Conduct</t>
  </si>
  <si>
    <t xml:space="preserve">Members only. Social engagement around Lotus and motoring-related topics. Anyone can post. </t>
  </si>
  <si>
    <t xml:space="preserve">Members only. Discussion about technical issues around our cars and solving problems. Anyone can post. </t>
  </si>
  <si>
    <t>Open to non-members. Mixed group where Lotus and motoring-related items can be listed for sale. Anyone can post.</t>
  </si>
  <si>
    <t>Lotus Challenge Racing interest group. Open to members and outsiders with specific interest in LC Racing.</t>
  </si>
  <si>
    <t xml:space="preserve">Mixed group of members/non-members who are interested in the club’s Assetto Corsa based sim racing league. </t>
  </si>
  <si>
    <t>Dedicated group hosted by Mike Jay for Lotus-related motoring in the Western Cape.</t>
  </si>
  <si>
    <t>Dedicated group for members along the Garden Route to get together.</t>
  </si>
  <si>
    <t>Dedicated group for members in Kwa-Zulu Natal.</t>
  </si>
  <si>
    <t>As an active car club, The Lotus Register and its members involve themselves in a 
number of motoring-related activities from racing to building and restoring cars.</t>
  </si>
  <si>
    <t>TLR Info/Events</t>
  </si>
  <si>
    <t>TLR Social</t>
  </si>
  <si>
    <t>TLR Technical Help</t>
  </si>
  <si>
    <t>TLR Buy/Sell</t>
  </si>
  <si>
    <t>TLR Lotus Challenge</t>
  </si>
  <si>
    <t>TLR PC Based Sim Racing</t>
  </si>
  <si>
    <t>TLR Western Cape</t>
  </si>
  <si>
    <t>TLR Garden Route</t>
  </si>
  <si>
    <t>TLR KZN</t>
  </si>
  <si>
    <t>Please select which groups you would like to join:</t>
  </si>
  <si>
    <t>Members only and Strictly for official club communication – every member should be included. Only Committee members can post.</t>
  </si>
  <si>
    <t>The TLR WhatsApp groups are an opportunity for TLR members and approved other guests to share information and to engage socially.  Any form of social media, however, lends itself to abuse, whether intentional or not. The Lotus Register is a varied collection of very diverse individuals, which adds to the uniqueness of the Club, but which may increase the risk of abuse, intentional or not.</t>
  </si>
  <si>
    <t>By accessing any of the TLR WhatsApp groups you agree to adhere to the TLR’s WhatsApp Code of Conduct.  The Code of Conduct exists to best ensure that neither the club nor its members are brought into disrepute and that the club does not (nor is perceived to) promote discrimination or intolerance of any sort.</t>
  </si>
  <si>
    <t>The Club requires members to adhere to the following Code of Conduct:</t>
  </si>
  <si>
    <t>• Remain factual in social media postings and communications</t>
  </si>
  <si>
    <t>• Refrain from personal remarks – something said in jest may not be experienced in jest by others</t>
  </si>
  <si>
    <t>• Understand that postings by individual members do not necessarily reflect the views of other members or the official view of the Club as a whole</t>
  </si>
  <si>
    <t>• Refrain from any form of hate speech or unfair discrimination</t>
  </si>
  <si>
    <t>• Social media conduct by members must be in keeping with the TLR Constitution and Rules, which can be viewed at www.LotusRegister.co.za.</t>
  </si>
  <si>
    <t xml:space="preserve">• Apply the “Sunday Newspaper Test” to any post or communication - if it's inappropriate to print in a national Sunday newspaper, it's also inappropriate for any TLR social media platform.  </t>
  </si>
  <si>
    <t>• Questionable content will be removed, cautions will be given by the TLR Committee and should it be warranted, specific members may lose access to the WA groups for the remainder of the membership year.</t>
  </si>
  <si>
    <t>• All members are responsible for helping to enforce these rules.</t>
  </si>
  <si>
    <t>The new POPI Act requires that personal information, including contact details, your cell phone number, be kept private. The Lotus Register utilises social media platforms to communicate with members, particularly e-mail and WhatsApp. Many social media platforms, however, list the names or aliases of all participants as well as their contact details, and this information becomes visible to all other participants. This is particularly true of WhatsApp, which lists aliases and cell numbers of all group members.</t>
  </si>
  <si>
    <t>The Lotus Register, as custodian of various TLR social media implementations including WhatsApp groups, becomes liable in terms of the POPI Act where private information is divulged. At its most basic, part of the POPI Act requires that each person must actively agree to any sharing of their information. Without pretending to be legal experts on this, our approach to meeting the spirit of the POPI requirements is to:</t>
  </si>
  <si>
    <t xml:space="preserve">• Remind members that the Club has no control over how social media platforms expose this information </t>
  </si>
  <si>
    <t xml:space="preserve">• Warn members that their contact information will be exposed to all other participants if they were to join </t>
  </si>
  <si>
    <t>TLR Social Media Addendum</t>
  </si>
  <si>
    <t>• Require members to Opt-in to any TLR social media platforms, on the understanding that it is done on a voluntary basis, with full knowledge and acceptance that contact information will be shared,</t>
  </si>
  <si>
    <t>• Expect members to assess the risk of exposure of their contact information, and to refrain from joining TLR social media platforms where they may be compromised or prejudiced as result.</t>
  </si>
  <si>
    <t>The Lotus Register therefore deems that members consent to sharing of their contact information by joining or requesting to be added to any of the TLR social media groups or platforms.</t>
  </si>
  <si>
    <t>If you do not consent, then please do not join any of the groups, and remove yourself or request to be removed from any groups you may be a member of.</t>
  </si>
  <si>
    <t xml:space="preserve">POPI Act and Social Media Consent and Disclaimer </t>
  </si>
  <si>
    <t>Do hereby declare and acknowledge,</t>
  </si>
  <si>
    <r>
      <t xml:space="preserve">Being a prospective member of </t>
    </r>
    <r>
      <rPr>
        <b/>
        <u/>
        <sz val="11"/>
        <color theme="1"/>
        <rFont val="Calibri"/>
        <family val="2"/>
        <scheme val="minor"/>
      </rPr>
      <t>The Lotus Register of South Africa</t>
    </r>
    <r>
      <rPr>
        <sz val="11"/>
        <color theme="1"/>
        <rFont val="Calibri"/>
        <family val="2"/>
        <scheme val="minor"/>
      </rPr>
      <t xml:space="preserve">  ("the Club")</t>
    </r>
  </si>
  <si>
    <t>1. I request access to The Lotus Register social media platforms, and consent to the publication of my personal information inasmuch as they are exposed by such platforms.</t>
  </si>
  <si>
    <t>3. I specifically consent to my WhatsApp "alias" (name) and cell phone number being displayed by TLR WhatsApp Groups.</t>
  </si>
  <si>
    <t>4. I agree to adhere to The Lotus Register social media Code of Conduct as set out above and The Lotus Register Code of Conduct as set out in its Constitution.</t>
  </si>
  <si>
    <t>5. I hereby indemnify The Lotus Register and its officials against any claim in terms of the Protection of Personal Information Act, or any other claim related to my use of social media, including, but not limited to, defamation, personal injury, loss, damages, fraud, breach of security, etc.</t>
  </si>
  <si>
    <t>2. I agree to  Club communications via e-mail.</t>
  </si>
  <si>
    <t>Date:</t>
  </si>
  <si>
    <t>Your WhatsApp Selections</t>
  </si>
  <si>
    <t>Initial:</t>
  </si>
  <si>
    <t>Club Physical Activities</t>
  </si>
  <si>
    <t>Official Club activities include physical motoring activities such as Breakfast Runs every month, multi day Long Distance Runs once or twice a year, annual Driver Training Days, occasiona; skid pan days, track days or gymkhanas. These are all activities that carry with them an inherent amount of risk.</t>
  </si>
  <si>
    <t>The Lotus Register is affiliated to SAMCA (SA Motor Club Association), which affords it public indemnity insurance pertaining to Club activities. The Club is required to obtain indemnity undertakings from members in order to give effect to this cover. Every member participating is therefore required to accept the SAMCA standard "ASSUMPTION OF RISK AND INDEMNIFICATION"</t>
  </si>
  <si>
    <t>SOUTH AFRICAN MOTOR CLUB ASSOCIATION ASSUMPTION OF RISK AND INDEMNIFICATION</t>
  </si>
  <si>
    <t>1. Interpretation: (a) "SAMCA" is the South African Motor Club Association and includes its members and its directly and indirectly affiliated Clubs (b) "the Club" includes its office bearers, members and officials, agents , servants, representatives, as well as any other organisation or person connected therewith, whether individually named or not, or as a group. (c) Member includes my heirs, executors, dependants, successors in title, invitees, and guests (d) "Guest" includes my heirs, executors, dependants, and successors in title.</t>
  </si>
  <si>
    <t>Do hereby declare and acknowledge that:</t>
  </si>
  <si>
    <t>Witness/Spouse:</t>
  </si>
  <si>
    <t>Signature:</t>
  </si>
  <si>
    <t>Building or restoring cars</t>
  </si>
  <si>
    <t>Lotus history</t>
  </si>
  <si>
    <t xml:space="preserve">  Lotus Challenge Racing</t>
  </si>
  <si>
    <t>History</t>
  </si>
  <si>
    <t>Build/rest</t>
  </si>
  <si>
    <t>Eletre</t>
  </si>
  <si>
    <t>Exige S3</t>
  </si>
  <si>
    <t>Elise S3</t>
  </si>
  <si>
    <t>Emira</t>
  </si>
  <si>
    <t>Evija</t>
  </si>
  <si>
    <t>British Racing Green</t>
  </si>
  <si>
    <t>Spare</t>
  </si>
  <si>
    <t>Info/Events</t>
  </si>
  <si>
    <t>Social</t>
  </si>
  <si>
    <t>Technical Help</t>
  </si>
  <si>
    <t>Buy/Sell</t>
  </si>
  <si>
    <t>Lotus Challenge</t>
  </si>
  <si>
    <t>PC Based Sim Racing</t>
  </si>
  <si>
    <t>Garden Route</t>
  </si>
  <si>
    <t>KZN</t>
  </si>
  <si>
    <t>Members are encouraged to participate in any and all of the Club activities. In addition, the Club hosts a number of focussed Whatsapp groups to cater for specific needs via social media</t>
  </si>
  <si>
    <t>5. I hereby waive and abandon any and all claims of whatsoever nature which I may have (save as is expressly provided for herein) which shall extend to any claim for personal injury, whether fatal or otherwise, or any other loss of whatsoever kind which may be sustained or suffered by me or that of any person conveyed in or riding on, or upon my motor vehicle whatsoever (save as is expressly provided for herein), which shall extend to any claim for personal injury, whether fatal or otherwise, or any other loss of whatsoever kind which may be sustained or suffered by me , or that of any person conveyed in or riding on, or upon any motor vehicle whatsoever (save as is expressly provided for herein) and whether caused during any competition or practice run, or while the said vehicle is on any road or area forming part of a track or route or any deviation there from, or any approach by whatever means such damage, injury or loss may be caused or suffered, even though this may have been in any respect been caused by or contributed to by the wilful act, neglect or default of the Club, including the promoter, organiser, guarantor or sponsor of the said competition  r event, or the owners of the property or premises upon which the competition, event or function is held.</t>
  </si>
  <si>
    <t>2. I understand and appreciate that all events or activities involving or associated with the driving of motor vehicles whether of a competitive or social nature, and the attendance of any function or event associated therewith involves or carries with it certain inherent risks and dangers, including the loss of or damage to property or personal injury, including the risk of injury, disability and/or death. I acknowledge that, with an awareness and appreciation of the risks, dangers and perils attendant upon such activities. I voluntarily and freely agree to run and assume the risks, perils and dangers associated with such activities and pastimes in line with the principle of volenti non-fit injuria (the voluntary assumption of risk) , the meaning of which I am acquainted.</t>
  </si>
  <si>
    <t>3. I acknowledge that I participate whether actively or passively, in events, outings and functions, whether of a social or competitive nature, nothing excluded, which may be arranged, staged, held or organised by the aforesaid Club entirely at my own risk.</t>
  </si>
  <si>
    <t>4. I acknowledge and agree that neither the Club, nor SAMCA, nor any promoter, organiser, guarantor and/or sponsor of any competition, event or function in which I may participate, nor the owners of the property or premises on which a competition, event or function is held, nor (save as is expressly provided for herein) any government, provincial or municipal body and their respective agents, officials, servants or representatives shall not be liable under any circumstances for any damages which may be suffered by me , which shall include, but not be limited to, any damage to any vehicle or property, or damage done by or occasioned by any vehicle entered by, driven or ridden by me, or upon which I may be conveyed, during the course of my participation in any event, competition or function.</t>
  </si>
  <si>
    <t>6. I hereby agree to and undertake to indemnify and hold harmless in respect of any such claim, the Club, SAMCA, the promoter, organiser , guarantor, sponsor or facilitator of any event, competition or function aforesaid, as well as the owners of any property or premises upon which the said event, competition or function is held , together with any government, provincial or municipal body or their respective agents, officials, servants or representatives. The aforesaid shall apply irrespective of whether any vehicle is on any road or area forming part of a track or route, or any deviation there from, or any approach, by whatever means such damage, injury or loss may be caused or occasioned.</t>
  </si>
  <si>
    <t>7. I hereby waive and abandon any claim which I may have whether now or in the future against any Club or SAMCA together with any promoter, organiser, guarantor or sponsor of any competition or event arising out of my participation in or attendance at any such event competition or function.</t>
  </si>
  <si>
    <t>8. I further unconditionally indemnify and agree to hold harmless, in all respects the Club, SAMCA, the promoter, organiser, guarantor, facilitator or sponsor of any event competition or function aforesaid as well as the owners of any property or premises upon which the said event , competition or function is held , together with any government, provincial or municipal body, their respective agents, officials, servants and representatives, against any legal liability of any nature for any damage or injury so done, suffered or sustained as aforesaid.</t>
  </si>
  <si>
    <t>9. This indemnity shall be of enduring nature and may not be withdrawn, cancelled or amended without the written consent of the Club or organisation to which I belong or am affiliated.</t>
  </si>
  <si>
    <t>10. The aforesaid voluntary assumption of risk and indemnity shall however not apply or affect any claim which I may have in terms of the Road Accident Fund, the Compensation for Occupational Injuries and Diseases Act No 130 of 1993 or any other similar legislation but shall be limited to and apply solely to claims which may arise against the bodies or persons described herein and from the circumstances described.</t>
  </si>
  <si>
    <t>Please sign and scan the "Participation" sheet and e-mail to TLRregistrar@gmail.com</t>
  </si>
  <si>
    <t>Please send payment advise to TLRtreasurer@gmail.com and TLRregistrar@gmail.com</t>
  </si>
  <si>
    <t>(please e-mail signed copy to tlrregistrar@gmail.com)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</si>
</sst>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 ;\-0\ "/>
    <numFmt numFmtId="165" formatCode="yyyy/mm/dd;@"/>
    <numFmt numFmtId="166" formatCode="&quot;R&quot;#,##0.00"/>
    <numFmt numFmtId="167" formatCode="&quot;R&quot;\ #,##0.00"/>
  </numFmts>
  <fonts count="24"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b/>
      <sz val="9"/>
      <name val="Arial"/>
      <family val="2"/>
    </font>
    <font>
      <sz val="9"/>
      <name val="Arial"/>
      <family val="2"/>
    </font>
    <font>
      <sz val="9"/>
      <color indexed="8"/>
      <name val="Arial"/>
      <family val="2"/>
    </font>
    <font>
      <sz val="10"/>
      <color indexed="8"/>
      <name val="Arial"/>
      <family val="2"/>
    </font>
    <font>
      <b/>
      <sz val="9"/>
      <color indexed="81"/>
      <name val="Tahoma"/>
      <family val="2"/>
    </font>
    <font>
      <sz val="9"/>
      <color indexed="81"/>
      <name val="Tahoma"/>
      <family val="2"/>
    </font>
    <font>
      <sz val="11"/>
      <name val="Calibri"/>
      <family val="2"/>
      <scheme val="minor"/>
    </font>
    <font>
      <sz val="8"/>
      <name val="Calibri"/>
      <family val="2"/>
      <scheme val="minor"/>
    </font>
    <font>
      <b/>
      <sz val="16"/>
      <color theme="1"/>
      <name val="Calibri"/>
      <family val="2"/>
      <scheme val="minor"/>
    </font>
    <font>
      <sz val="10"/>
      <color theme="1"/>
      <name val="Calibri"/>
      <family val="2"/>
      <scheme val="minor"/>
    </font>
    <font>
      <sz val="9"/>
      <color theme="1"/>
      <name val="Calibri"/>
      <family val="2"/>
      <scheme val="minor"/>
    </font>
    <font>
      <sz val="16"/>
      <color theme="1"/>
      <name val="Calibri"/>
      <family val="2"/>
      <scheme val="minor"/>
    </font>
    <font>
      <b/>
      <u/>
      <sz val="9"/>
      <color theme="1"/>
      <name val="Calibri"/>
      <family val="2"/>
      <scheme val="minor"/>
    </font>
    <font>
      <b/>
      <u/>
      <sz val="11"/>
      <color theme="1"/>
      <name val="Calibri"/>
      <family val="2"/>
      <scheme val="minor"/>
    </font>
    <font>
      <sz val="8"/>
      <color theme="1"/>
      <name val="Calibri"/>
      <family val="2"/>
      <scheme val="minor"/>
    </font>
    <font>
      <i/>
      <sz val="8"/>
      <color theme="1"/>
      <name val="Calibri"/>
      <family val="2"/>
      <scheme val="minor"/>
    </font>
    <font>
      <sz val="12"/>
      <color theme="1"/>
      <name val="Calibri"/>
      <family val="2"/>
      <scheme val="minor"/>
    </font>
    <font>
      <b/>
      <sz val="11"/>
      <color rgb="FFFF0000"/>
      <name val="Calibri"/>
      <family val="2"/>
      <scheme val="minor"/>
    </font>
    <font>
      <b/>
      <sz val="11"/>
      <color rgb="FF0070C0"/>
      <name val="Calibri"/>
      <family val="2"/>
      <scheme val="minor"/>
    </font>
    <font>
      <b/>
      <sz val="11"/>
      <color theme="9" tint="-0.249977111117893"/>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applyNumberFormat="0" applyFill="0" applyBorder="0" applyAlignment="0" applyProtection="0"/>
    <xf numFmtId="43" fontId="3" fillId="0" borderId="0" applyFont="0" applyFill="0" applyBorder="0" applyAlignment="0" applyProtection="0"/>
    <xf numFmtId="0" fontId="7" fillId="0" borderId="0"/>
  </cellStyleXfs>
  <cellXfs count="130">
    <xf numFmtId="0" fontId="0" fillId="0" borderId="0" xfId="0"/>
    <xf numFmtId="0" fontId="0" fillId="0" borderId="0" xfId="0" applyAlignment="1">
      <alignment wrapText="1"/>
    </xf>
    <xf numFmtId="0" fontId="0" fillId="0" borderId="0" xfId="0" applyAlignment="1">
      <alignment horizontal="center"/>
    </xf>
    <xf numFmtId="0" fontId="0" fillId="2" borderId="0" xfId="0" applyFill="1" applyAlignment="1">
      <alignment horizontal="center" wrapText="1"/>
    </xf>
    <xf numFmtId="0" fontId="0" fillId="0" borderId="2" xfId="0" applyBorder="1"/>
    <xf numFmtId="0" fontId="0" fillId="0" borderId="5" xfId="0" applyBorder="1"/>
    <xf numFmtId="0" fontId="0" fillId="0" borderId="7" xfId="0" applyBorder="1"/>
    <xf numFmtId="0" fontId="0" fillId="0" borderId="0" xfId="0" applyAlignment="1">
      <alignment horizontal="left"/>
    </xf>
    <xf numFmtId="0" fontId="1" fillId="0" borderId="0" xfId="0" applyFont="1"/>
    <xf numFmtId="0" fontId="0" fillId="0" borderId="0" xfId="0" applyAlignment="1">
      <alignment vertical="center"/>
    </xf>
    <xf numFmtId="15" fontId="0" fillId="0" borderId="0" xfId="0" applyNumberFormat="1"/>
    <xf numFmtId="3" fontId="0" fillId="0" borderId="0" xfId="0" applyNumberFormat="1"/>
    <xf numFmtId="0" fontId="4" fillId="0" borderId="0" xfId="0" applyFont="1" applyAlignment="1" applyProtection="1">
      <alignment horizontal="left" wrapText="1"/>
      <protection locked="0"/>
    </xf>
    <xf numFmtId="0" fontId="4" fillId="0" borderId="0" xfId="0" applyFont="1" applyAlignment="1" applyProtection="1">
      <alignment horizontal="center" wrapText="1"/>
      <protection locked="0"/>
    </xf>
    <xf numFmtId="0" fontId="5" fillId="0" borderId="0" xfId="0" applyFont="1"/>
    <xf numFmtId="164" fontId="4" fillId="0" borderId="0" xfId="2" applyNumberFormat="1" applyFont="1" applyFill="1" applyBorder="1" applyAlignment="1" applyProtection="1">
      <alignment horizontal="center" wrapText="1"/>
      <protection locked="0"/>
    </xf>
    <xf numFmtId="49" fontId="4" fillId="0" borderId="0" xfId="0" applyNumberFormat="1" applyFont="1" applyAlignment="1" applyProtection="1">
      <alignment horizontal="center" wrapText="1"/>
      <protection locked="0"/>
    </xf>
    <xf numFmtId="0" fontId="4" fillId="0" borderId="0" xfId="0" applyFont="1" applyAlignment="1" applyProtection="1">
      <alignment horizontal="center" textRotation="90" wrapText="1"/>
      <protection locked="0"/>
    </xf>
    <xf numFmtId="0" fontId="4" fillId="2" borderId="0" xfId="0" applyFont="1" applyFill="1" applyAlignment="1" applyProtection="1">
      <alignment horizontal="center" wrapText="1"/>
      <protection locked="0"/>
    </xf>
    <xf numFmtId="14" fontId="4" fillId="0" borderId="0" xfId="0" applyNumberFormat="1" applyFont="1" applyAlignment="1" applyProtection="1">
      <alignment horizontal="center" wrapText="1"/>
      <protection locked="0"/>
    </xf>
    <xf numFmtId="165" fontId="4" fillId="0" borderId="0" xfId="0" applyNumberFormat="1" applyFont="1" applyAlignment="1" applyProtection="1">
      <alignment horizontal="left" wrapText="1"/>
      <protection locked="0"/>
    </xf>
    <xf numFmtId="165" fontId="4" fillId="0" borderId="0" xfId="0" applyNumberFormat="1" applyFont="1" applyAlignment="1" applyProtection="1">
      <alignment horizontal="center" wrapText="1"/>
      <protection locked="0"/>
    </xf>
    <xf numFmtId="164" fontId="6" fillId="0" borderId="0" xfId="2" applyNumberFormat="1" applyFont="1" applyFill="1" applyBorder="1" applyAlignment="1" applyProtection="1">
      <alignment horizontal="center"/>
      <protection locked="0"/>
    </xf>
    <xf numFmtId="0" fontId="6" fillId="0" borderId="0" xfId="3" applyFont="1" applyAlignment="1" applyProtection="1">
      <alignment horizontal="center"/>
      <protection locked="0"/>
    </xf>
    <xf numFmtId="0" fontId="5" fillId="0" borderId="0" xfId="0" applyFont="1" applyAlignment="1">
      <alignment horizontal="center"/>
    </xf>
    <xf numFmtId="0" fontId="5" fillId="0" borderId="0" xfId="0" applyFont="1" applyAlignment="1">
      <alignment horizontal="left" vertical="top"/>
    </xf>
    <xf numFmtId="0" fontId="6" fillId="0" borderId="0" xfId="0" applyFont="1" applyAlignment="1">
      <alignment vertical="top"/>
    </xf>
    <xf numFmtId="0" fontId="5" fillId="0" borderId="0" xfId="0" applyFont="1" applyAlignment="1">
      <alignment horizontal="center" vertical="top"/>
    </xf>
    <xf numFmtId="164" fontId="5" fillId="0" borderId="0" xfId="2" applyNumberFormat="1" applyFont="1" applyFill="1" applyBorder="1" applyAlignment="1" applyProtection="1">
      <alignment horizontal="center" vertical="top"/>
      <protection locked="0"/>
    </xf>
    <xf numFmtId="49" fontId="6" fillId="0" borderId="0" xfId="0" applyNumberFormat="1" applyFont="1" applyAlignment="1" applyProtection="1">
      <alignment horizontal="center" vertical="top"/>
      <protection locked="0"/>
    </xf>
    <xf numFmtId="165" fontId="5" fillId="0" borderId="0" xfId="0" applyNumberFormat="1" applyFont="1" applyAlignment="1" applyProtection="1">
      <alignment vertical="top"/>
      <protection locked="0"/>
    </xf>
    <xf numFmtId="165" fontId="5" fillId="2" borderId="0" xfId="0" applyNumberFormat="1" applyFont="1" applyFill="1" applyAlignment="1" applyProtection="1">
      <alignment vertical="top"/>
      <protection locked="0"/>
    </xf>
    <xf numFmtId="14" fontId="5" fillId="0" borderId="0" xfId="0" applyNumberFormat="1" applyFont="1" applyAlignment="1" applyProtection="1">
      <alignment horizontal="center" vertical="top"/>
      <protection locked="0"/>
    </xf>
    <xf numFmtId="0" fontId="5" fillId="0" borderId="0" xfId="0" applyFont="1" applyAlignment="1" applyProtection="1">
      <alignment horizontal="center" vertical="top"/>
      <protection locked="0"/>
    </xf>
    <xf numFmtId="165" fontId="5" fillId="0" borderId="0" xfId="0" applyNumberFormat="1" applyFont="1" applyAlignment="1" applyProtection="1">
      <alignment horizontal="left" vertical="top"/>
      <protection locked="0"/>
    </xf>
    <xf numFmtId="49" fontId="6" fillId="0" borderId="0" xfId="0" quotePrefix="1" applyNumberFormat="1" applyFont="1" applyAlignment="1" applyProtection="1">
      <alignment vertical="top"/>
      <protection locked="0"/>
    </xf>
    <xf numFmtId="0" fontId="6" fillId="0" borderId="0" xfId="0" quotePrefix="1" applyFont="1" applyAlignment="1" applyProtection="1">
      <alignment vertical="top"/>
      <protection locked="0"/>
    </xf>
    <xf numFmtId="166" fontId="0" fillId="0" borderId="5" xfId="0" applyNumberFormat="1" applyBorder="1" applyAlignment="1">
      <alignment horizontal="right"/>
    </xf>
    <xf numFmtId="14" fontId="0" fillId="0" borderId="0" xfId="0" applyNumberFormat="1"/>
    <xf numFmtId="0" fontId="0" fillId="0" borderId="11" xfId="0" applyBorder="1" applyAlignment="1">
      <alignment horizontal="center"/>
    </xf>
    <xf numFmtId="0" fontId="0" fillId="0" borderId="3" xfId="0" applyBorder="1"/>
    <xf numFmtId="0" fontId="0" fillId="0" borderId="8" xfId="0" applyBorder="1" applyAlignment="1">
      <alignment horizontal="right"/>
    </xf>
    <xf numFmtId="49" fontId="0" fillId="0" borderId="0" xfId="0" applyNumberFormat="1"/>
    <xf numFmtId="15" fontId="0" fillId="0" borderId="0" xfId="0" applyNumberFormat="1" applyAlignment="1">
      <alignment horizontal="left"/>
    </xf>
    <xf numFmtId="167" fontId="0" fillId="0" borderId="11" xfId="0" applyNumberFormat="1" applyBorder="1"/>
    <xf numFmtId="166" fontId="0" fillId="0" borderId="11" xfId="0" applyNumberFormat="1" applyBorder="1"/>
    <xf numFmtId="0" fontId="0" fillId="0" borderId="12" xfId="0" applyBorder="1" applyAlignment="1">
      <alignment horizontal="center"/>
    </xf>
    <xf numFmtId="0" fontId="1" fillId="0" borderId="11" xfId="0" applyFont="1" applyBorder="1"/>
    <xf numFmtId="0" fontId="1" fillId="0" borderId="11" xfId="0" applyFont="1" applyBorder="1" applyAlignment="1">
      <alignment horizontal="left"/>
    </xf>
    <xf numFmtId="0" fontId="0" fillId="0" borderId="2" xfId="0" applyBorder="1" applyAlignment="1">
      <alignment horizontal="left"/>
    </xf>
    <xf numFmtId="0" fontId="0" fillId="0" borderId="3" xfId="0" applyBorder="1" applyAlignment="1">
      <alignment horizontal="center"/>
    </xf>
    <xf numFmtId="0" fontId="0" fillId="2" borderId="5" xfId="0" applyFill="1" applyBorder="1" applyAlignment="1">
      <alignment horizontal="center"/>
    </xf>
    <xf numFmtId="0" fontId="0" fillId="0" borderId="7" xfId="0" applyBorder="1" applyAlignment="1">
      <alignment horizontal="left"/>
    </xf>
    <xf numFmtId="166" fontId="0" fillId="0" borderId="8" xfId="0" applyNumberFormat="1" applyBorder="1" applyAlignment="1">
      <alignment horizontal="right"/>
    </xf>
    <xf numFmtId="0" fontId="0" fillId="0" borderId="10" xfId="0" applyBorder="1" applyAlignment="1">
      <alignment horizontal="left"/>
    </xf>
    <xf numFmtId="0" fontId="0" fillId="0" borderId="10" xfId="0" applyBorder="1" applyAlignment="1">
      <alignment horizontal="center"/>
    </xf>
    <xf numFmtId="0" fontId="14" fillId="0" borderId="0" xfId="0" applyFont="1"/>
    <xf numFmtId="0" fontId="15" fillId="2" borderId="11" xfId="0" applyFont="1" applyFill="1" applyBorder="1" applyAlignment="1">
      <alignment horizontal="center" vertical="center"/>
    </xf>
    <xf numFmtId="0" fontId="1" fillId="0" borderId="2" xfId="0" applyFont="1" applyBorder="1"/>
    <xf numFmtId="0" fontId="0" fillId="0" borderId="7" xfId="0" applyBorder="1" applyAlignment="1">
      <alignment vertical="center"/>
    </xf>
    <xf numFmtId="0" fontId="15" fillId="2" borderId="8" xfId="0" applyFont="1" applyFill="1" applyBorder="1" applyAlignment="1">
      <alignment horizontal="center" vertical="center"/>
    </xf>
    <xf numFmtId="0" fontId="14" fillId="0" borderId="0" xfId="0" applyFont="1" applyAlignment="1">
      <alignment wrapText="1"/>
    </xf>
    <xf numFmtId="0" fontId="0" fillId="0" borderId="0" xfId="0" applyAlignment="1">
      <alignment horizontal="right"/>
    </xf>
    <xf numFmtId="0" fontId="0" fillId="0" borderId="9" xfId="0" applyBorder="1"/>
    <xf numFmtId="0" fontId="0" fillId="0" borderId="8" xfId="0" applyBorder="1"/>
    <xf numFmtId="0" fontId="0" fillId="0" borderId="10" xfId="0" applyBorder="1"/>
    <xf numFmtId="0" fontId="14" fillId="0" borderId="7" xfId="0" applyFont="1" applyBorder="1"/>
    <xf numFmtId="0" fontId="14" fillId="0" borderId="8" xfId="0" applyFont="1" applyBorder="1"/>
    <xf numFmtId="0" fontId="0" fillId="3" borderId="0" xfId="0" applyFill="1" applyAlignment="1">
      <alignment horizontal="center" vertical="center" textRotation="90" wrapText="1"/>
    </xf>
    <xf numFmtId="0" fontId="14" fillId="0" borderId="9" xfId="0" applyFont="1" applyBorder="1" applyAlignment="1">
      <alignment wrapText="1"/>
    </xf>
    <xf numFmtId="0" fontId="14" fillId="0" borderId="0" xfId="0" applyFont="1" applyAlignment="1">
      <alignment horizontal="right" wrapText="1"/>
    </xf>
    <xf numFmtId="0" fontId="18" fillId="0" borderId="0" xfId="0" applyFont="1"/>
    <xf numFmtId="0" fontId="0" fillId="0" borderId="0" xfId="0" applyAlignment="1">
      <alignment horizontal="right" textRotation="90"/>
    </xf>
    <xf numFmtId="0" fontId="20" fillId="2" borderId="11" xfId="0" applyFont="1" applyFill="1" applyBorder="1" applyAlignment="1">
      <alignment horizontal="center"/>
    </xf>
    <xf numFmtId="0" fontId="22" fillId="0" borderId="0" xfId="0" applyFont="1"/>
    <xf numFmtId="0" fontId="23" fillId="0" borderId="0" xfId="0" applyFont="1" applyAlignment="1">
      <alignment horizontal="left"/>
    </xf>
    <xf numFmtId="0" fontId="21" fillId="0" borderId="0" xfId="0" applyFont="1" applyAlignment="1">
      <alignment horizontal="left" wrapText="1"/>
    </xf>
    <xf numFmtId="0" fontId="0" fillId="2" borderId="11" xfId="0" quotePrefix="1" applyFill="1" applyBorder="1" applyAlignment="1">
      <alignment horizontal="left"/>
    </xf>
    <xf numFmtId="0" fontId="1" fillId="4" borderId="1" xfId="0" applyFont="1" applyFill="1" applyBorder="1" applyAlignment="1">
      <alignment horizontal="center" vertical="center" textRotation="90" wrapText="1"/>
    </xf>
    <xf numFmtId="0" fontId="1" fillId="4" borderId="4" xfId="0" applyFont="1" applyFill="1" applyBorder="1" applyAlignment="1">
      <alignment horizontal="center" vertical="center" textRotation="90" wrapText="1"/>
    </xf>
    <xf numFmtId="0" fontId="1" fillId="4" borderId="6" xfId="0" applyFont="1" applyFill="1" applyBorder="1" applyAlignment="1">
      <alignment horizontal="center" vertical="center" textRotation="90" wrapText="1"/>
    </xf>
    <xf numFmtId="0" fontId="0" fillId="0" borderId="0" xfId="0" applyAlignment="1">
      <alignment horizontal="left" wrapText="1"/>
    </xf>
    <xf numFmtId="0" fontId="1" fillId="3" borderId="4" xfId="0" applyFont="1" applyFill="1" applyBorder="1" applyAlignment="1">
      <alignment horizontal="center" vertical="center" wrapText="1"/>
    </xf>
    <xf numFmtId="0" fontId="1" fillId="3" borderId="0" xfId="0" applyFont="1" applyFill="1" applyAlignment="1">
      <alignment horizontal="center" vertical="center" wrapText="1"/>
    </xf>
    <xf numFmtId="0" fontId="1" fillId="2" borderId="1" xfId="0" applyFont="1" applyFill="1" applyBorder="1" applyAlignment="1">
      <alignment horizontal="center" vertical="center" textRotation="90" wrapText="1"/>
    </xf>
    <xf numFmtId="0" fontId="1" fillId="2" borderId="4" xfId="0" applyFont="1" applyFill="1" applyBorder="1" applyAlignment="1">
      <alignment horizontal="center" vertical="center" textRotation="90" wrapText="1"/>
    </xf>
    <xf numFmtId="0" fontId="1" fillId="2" borderId="6"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3" borderId="4" xfId="0" applyFont="1" applyFill="1" applyBorder="1" applyAlignment="1">
      <alignment horizontal="center" vertical="center" textRotation="90" wrapText="1"/>
    </xf>
    <xf numFmtId="0" fontId="1" fillId="3" borderId="6" xfId="0" applyFont="1" applyFill="1" applyBorder="1" applyAlignment="1">
      <alignment horizontal="center" vertical="center" textRotation="90" wrapText="1"/>
    </xf>
    <xf numFmtId="0" fontId="0" fillId="2" borderId="11" xfId="0" applyFill="1" applyBorder="1" applyAlignment="1">
      <alignment horizontal="left"/>
    </xf>
    <xf numFmtId="0" fontId="0" fillId="0" borderId="11" xfId="0" applyBorder="1" applyAlignment="1">
      <alignment horizontal="left"/>
    </xf>
    <xf numFmtId="1" fontId="0" fillId="2" borderId="11" xfId="0" applyNumberFormat="1" applyFill="1" applyBorder="1" applyAlignment="1">
      <alignment horizontal="left"/>
    </xf>
    <xf numFmtId="0" fontId="2" fillId="2" borderId="11" xfId="1" applyFill="1" applyBorder="1" applyAlignment="1">
      <alignment horizontal="left"/>
    </xf>
    <xf numFmtId="49" fontId="0" fillId="2" borderId="11" xfId="0" quotePrefix="1" applyNumberFormat="1" applyFill="1" applyBorder="1" applyAlignment="1">
      <alignment horizontal="left"/>
    </xf>
    <xf numFmtId="0" fontId="10" fillId="2" borderId="11" xfId="0" applyFont="1" applyFill="1" applyBorder="1" applyAlignment="1">
      <alignment horizontal="left"/>
    </xf>
    <xf numFmtId="0" fontId="10" fillId="2" borderId="11" xfId="1" applyFont="1" applyFill="1" applyBorder="1" applyAlignment="1">
      <alignment horizontal="left"/>
    </xf>
    <xf numFmtId="0" fontId="0" fillId="0" borderId="0" xfId="0" applyAlignment="1">
      <alignment horizontal="center"/>
    </xf>
    <xf numFmtId="0" fontId="0" fillId="0" borderId="5" xfId="0" applyBorder="1" applyAlignment="1">
      <alignment horizontal="center"/>
    </xf>
    <xf numFmtId="0" fontId="19" fillId="0" borderId="0" xfId="0" applyFont="1" applyAlignment="1">
      <alignment horizontal="center"/>
    </xf>
    <xf numFmtId="0" fontId="18" fillId="0" borderId="0" xfId="0" applyFont="1" applyAlignment="1">
      <alignment vertical="top" wrapText="1"/>
    </xf>
    <xf numFmtId="0" fontId="18" fillId="0" borderId="5" xfId="0" applyFont="1" applyBorder="1" applyAlignment="1">
      <alignment vertical="top"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7" xfId="0" applyFont="1" applyBorder="1" applyAlignment="1">
      <alignment wrapText="1"/>
    </xf>
    <xf numFmtId="0" fontId="14" fillId="0" borderId="8" xfId="0" applyFont="1" applyBorder="1" applyAlignment="1">
      <alignment wrapText="1"/>
    </xf>
    <xf numFmtId="0" fontId="0" fillId="3" borderId="1" xfId="0" applyFill="1" applyBorder="1" applyAlignment="1">
      <alignment horizontal="center" vertical="center" textRotation="90" wrapText="1"/>
    </xf>
    <xf numFmtId="0" fontId="0" fillId="3" borderId="6" xfId="0" applyFill="1" applyBorder="1" applyAlignment="1">
      <alignment horizontal="center" vertical="center" textRotation="90" wrapText="1"/>
    </xf>
    <xf numFmtId="0" fontId="0" fillId="0" borderId="0" xfId="0" applyAlignment="1">
      <alignment wrapText="1"/>
    </xf>
    <xf numFmtId="0" fontId="0" fillId="0" borderId="5" xfId="0" applyBorder="1" applyAlignment="1">
      <alignment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0" xfId="0" applyFill="1" applyAlignment="1">
      <alignment horizontal="center"/>
    </xf>
    <xf numFmtId="0" fontId="0" fillId="2" borderId="5" xfId="0" applyFill="1" applyBorder="1" applyAlignment="1">
      <alignment horizontal="center"/>
    </xf>
    <xf numFmtId="0" fontId="14" fillId="0" borderId="0" xfId="0" applyFont="1" applyAlignment="1">
      <alignment wrapText="1"/>
    </xf>
    <xf numFmtId="0" fontId="14" fillId="0" borderId="5" xfId="0" applyFont="1" applyBorder="1" applyAlignment="1">
      <alignment wrapText="1"/>
    </xf>
    <xf numFmtId="0" fontId="16" fillId="0" borderId="7" xfId="0" applyFont="1" applyBorder="1" applyAlignment="1">
      <alignment wrapText="1"/>
    </xf>
    <xf numFmtId="0" fontId="16" fillId="0" borderId="8" xfId="0" applyFont="1" applyBorder="1" applyAlignment="1">
      <alignment wrapText="1"/>
    </xf>
    <xf numFmtId="0" fontId="14" fillId="0" borderId="0" xfId="0" applyFont="1" applyAlignment="1">
      <alignment vertical="center" wrapText="1"/>
    </xf>
    <xf numFmtId="0" fontId="14" fillId="0" borderId="5" xfId="0" applyFont="1" applyBorder="1" applyAlignment="1">
      <alignment vertical="center" wrapText="1"/>
    </xf>
    <xf numFmtId="0" fontId="14" fillId="0" borderId="7" xfId="0" applyFont="1" applyBorder="1" applyAlignment="1">
      <alignment vertical="center" wrapText="1"/>
    </xf>
    <xf numFmtId="0" fontId="14" fillId="0" borderId="2" xfId="0" applyFont="1" applyBorder="1" applyAlignment="1">
      <alignment horizontal="left" wrapText="1"/>
    </xf>
    <xf numFmtId="0" fontId="14" fillId="0" borderId="3" xfId="0" applyFont="1" applyBorder="1" applyAlignment="1">
      <alignment horizontal="left"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0" fillId="3" borderId="4" xfId="0" applyFill="1" applyBorder="1" applyAlignment="1">
      <alignment horizontal="center" vertical="center" textRotation="90" wrapText="1"/>
    </xf>
    <xf numFmtId="0" fontId="14" fillId="0" borderId="2" xfId="0" applyFont="1" applyBorder="1" applyAlignment="1">
      <alignment wrapText="1"/>
    </xf>
    <xf numFmtId="0" fontId="14" fillId="0" borderId="3" xfId="0" applyFont="1" applyBorder="1" applyAlignment="1">
      <alignment wrapText="1"/>
    </xf>
  </cellXfs>
  <cellStyles count="4">
    <cellStyle name="Comma" xfId="2" builtinId="3"/>
    <cellStyle name="Hyperlink" xfId="1" builtinId="8"/>
    <cellStyle name="Normal" xfId="0" builtinId="0"/>
    <cellStyle name="Normal_Sheet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1836420</xdr:colOff>
      <xdr:row>0</xdr:row>
      <xdr:rowOff>45720</xdr:rowOff>
    </xdr:from>
    <xdr:ext cx="900000" cy="798730"/>
    <xdr:pic>
      <xdr:nvPicPr>
        <xdr:cNvPr id="4" name="Picture 3" descr="Image result for tlr logo">
          <a:extLst>
            <a:ext uri="{FF2B5EF4-FFF2-40B4-BE49-F238E27FC236}">
              <a16:creationId xmlns:a16="http://schemas.microsoft.com/office/drawing/2014/main" id="{F68FEC69-05EA-431F-98E8-899BB77DE811}"/>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4968240" y="45720"/>
          <a:ext cx="900000" cy="798730"/>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695325</xdr:colOff>
      <xdr:row>0</xdr:row>
      <xdr:rowOff>0</xdr:rowOff>
    </xdr:from>
    <xdr:to>
      <xdr:col>12</xdr:col>
      <xdr:colOff>544775</xdr:colOff>
      <xdr:row>2</xdr:row>
      <xdr:rowOff>35265</xdr:rowOff>
    </xdr:to>
    <xdr:pic>
      <xdr:nvPicPr>
        <xdr:cNvPr id="2" name="Picture 1" descr="Image result for tlr logo">
          <a:extLst>
            <a:ext uri="{FF2B5EF4-FFF2-40B4-BE49-F238E27FC236}">
              <a16:creationId xmlns:a16="http://schemas.microsoft.com/office/drawing/2014/main" id="{43E75F93-9AF4-4406-921B-671D112ECD6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58050" y="0"/>
          <a:ext cx="1424250" cy="126399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308264</xdr:colOff>
      <xdr:row>0</xdr:row>
      <xdr:rowOff>70658</xdr:rowOff>
    </xdr:from>
    <xdr:ext cx="900000" cy="798730"/>
    <xdr:pic>
      <xdr:nvPicPr>
        <xdr:cNvPr id="5" name="Picture 4" descr="Image result for tlr logo">
          <a:extLst>
            <a:ext uri="{FF2B5EF4-FFF2-40B4-BE49-F238E27FC236}">
              <a16:creationId xmlns:a16="http://schemas.microsoft.com/office/drawing/2014/main" id="{A5C58B07-DC9E-4419-8D7E-B9B2CE8630E9}"/>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5462155" y="70658"/>
          <a:ext cx="900000" cy="798730"/>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154</xdr:col>
      <xdr:colOff>0</xdr:colOff>
      <xdr:row>1</xdr:row>
      <xdr:rowOff>0</xdr:rowOff>
    </xdr:from>
    <xdr:ext cx="85725" cy="47625"/>
    <xdr:pic>
      <xdr:nvPicPr>
        <xdr:cNvPr id="2" name="Picture 1" descr="i">
          <a:extLst>
            <a:ext uri="{FF2B5EF4-FFF2-40B4-BE49-F238E27FC236}">
              <a16:creationId xmlns:a16="http://schemas.microsoft.com/office/drawing/2014/main" id="{98436D51-8C5F-4100-98F5-6DA1694E35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17325" y="97155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154</xdr:col>
      <xdr:colOff>0</xdr:colOff>
      <xdr:row>1</xdr:row>
      <xdr:rowOff>0</xdr:rowOff>
    </xdr:from>
    <xdr:ext cx="85725" cy="47625"/>
    <xdr:pic>
      <xdr:nvPicPr>
        <xdr:cNvPr id="3" name="Picture 2" descr="i">
          <a:extLst>
            <a:ext uri="{FF2B5EF4-FFF2-40B4-BE49-F238E27FC236}">
              <a16:creationId xmlns:a16="http://schemas.microsoft.com/office/drawing/2014/main" id="{D8CA0D87-8A47-4DB2-B618-59E47D11C6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17325" y="97155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154</xdr:col>
      <xdr:colOff>0</xdr:colOff>
      <xdr:row>1</xdr:row>
      <xdr:rowOff>0</xdr:rowOff>
    </xdr:from>
    <xdr:ext cx="85725" cy="47625"/>
    <xdr:pic>
      <xdr:nvPicPr>
        <xdr:cNvPr id="4" name="Picture 3" descr="i">
          <a:extLst>
            <a:ext uri="{FF2B5EF4-FFF2-40B4-BE49-F238E27FC236}">
              <a16:creationId xmlns:a16="http://schemas.microsoft.com/office/drawing/2014/main" id="{EFF32229-3511-4D3F-A8FF-22D41B2AD4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17325" y="97155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154</xdr:col>
      <xdr:colOff>0</xdr:colOff>
      <xdr:row>1</xdr:row>
      <xdr:rowOff>0</xdr:rowOff>
    </xdr:from>
    <xdr:ext cx="85725" cy="47625"/>
    <xdr:pic>
      <xdr:nvPicPr>
        <xdr:cNvPr id="5" name="Picture 4" descr="i">
          <a:extLst>
            <a:ext uri="{FF2B5EF4-FFF2-40B4-BE49-F238E27FC236}">
              <a16:creationId xmlns:a16="http://schemas.microsoft.com/office/drawing/2014/main" id="{1C7BDF5D-CE36-4D53-8DD6-F074BBBBEA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17325" y="97155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154</xdr:col>
      <xdr:colOff>0</xdr:colOff>
      <xdr:row>1</xdr:row>
      <xdr:rowOff>0</xdr:rowOff>
    </xdr:from>
    <xdr:ext cx="85725" cy="47625"/>
    <xdr:pic>
      <xdr:nvPicPr>
        <xdr:cNvPr id="6" name="Picture 1" descr="i">
          <a:extLst>
            <a:ext uri="{FF2B5EF4-FFF2-40B4-BE49-F238E27FC236}">
              <a16:creationId xmlns:a16="http://schemas.microsoft.com/office/drawing/2014/main" id="{E9A33791-DBBC-4987-A1C2-E040FCD2E1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17325" y="112395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154</xdr:col>
      <xdr:colOff>0</xdr:colOff>
      <xdr:row>1</xdr:row>
      <xdr:rowOff>0</xdr:rowOff>
    </xdr:from>
    <xdr:ext cx="85725" cy="47625"/>
    <xdr:pic>
      <xdr:nvPicPr>
        <xdr:cNvPr id="7" name="Picture 2" descr="i">
          <a:extLst>
            <a:ext uri="{FF2B5EF4-FFF2-40B4-BE49-F238E27FC236}">
              <a16:creationId xmlns:a16="http://schemas.microsoft.com/office/drawing/2014/main" id="{87116FA6-CF07-4E84-8593-409E434B43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17325" y="112395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154</xdr:col>
      <xdr:colOff>0</xdr:colOff>
      <xdr:row>1</xdr:row>
      <xdr:rowOff>0</xdr:rowOff>
    </xdr:from>
    <xdr:ext cx="85725" cy="47625"/>
    <xdr:pic>
      <xdr:nvPicPr>
        <xdr:cNvPr id="8" name="Picture 3" descr="i">
          <a:extLst>
            <a:ext uri="{FF2B5EF4-FFF2-40B4-BE49-F238E27FC236}">
              <a16:creationId xmlns:a16="http://schemas.microsoft.com/office/drawing/2014/main" id="{0AD32037-7274-4134-9D3E-904CD90FC8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17325" y="112395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154</xdr:col>
      <xdr:colOff>0</xdr:colOff>
      <xdr:row>1</xdr:row>
      <xdr:rowOff>0</xdr:rowOff>
    </xdr:from>
    <xdr:ext cx="85725" cy="47625"/>
    <xdr:pic>
      <xdr:nvPicPr>
        <xdr:cNvPr id="9" name="Picture 4" descr="i">
          <a:extLst>
            <a:ext uri="{FF2B5EF4-FFF2-40B4-BE49-F238E27FC236}">
              <a16:creationId xmlns:a16="http://schemas.microsoft.com/office/drawing/2014/main" id="{D25BD004-077F-45BC-A78B-A6145BB8C5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17325" y="112395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154</xdr:col>
      <xdr:colOff>0</xdr:colOff>
      <xdr:row>1</xdr:row>
      <xdr:rowOff>0</xdr:rowOff>
    </xdr:from>
    <xdr:ext cx="85725" cy="47625"/>
    <xdr:pic>
      <xdr:nvPicPr>
        <xdr:cNvPr id="10" name="Picture 1" descr="i">
          <a:extLst>
            <a:ext uri="{FF2B5EF4-FFF2-40B4-BE49-F238E27FC236}">
              <a16:creationId xmlns:a16="http://schemas.microsoft.com/office/drawing/2014/main" id="{BCD5D5A6-B956-4285-A9FB-8AF44D6541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17325" y="112395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154</xdr:col>
      <xdr:colOff>0</xdr:colOff>
      <xdr:row>1</xdr:row>
      <xdr:rowOff>0</xdr:rowOff>
    </xdr:from>
    <xdr:ext cx="85725" cy="47625"/>
    <xdr:pic>
      <xdr:nvPicPr>
        <xdr:cNvPr id="11" name="Picture 2" descr="i">
          <a:extLst>
            <a:ext uri="{FF2B5EF4-FFF2-40B4-BE49-F238E27FC236}">
              <a16:creationId xmlns:a16="http://schemas.microsoft.com/office/drawing/2014/main" id="{1C2E36EF-522E-42E5-BBAD-C3FAFBC2E1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17325" y="112395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154</xdr:col>
      <xdr:colOff>0</xdr:colOff>
      <xdr:row>1</xdr:row>
      <xdr:rowOff>0</xdr:rowOff>
    </xdr:from>
    <xdr:ext cx="85725" cy="47625"/>
    <xdr:pic>
      <xdr:nvPicPr>
        <xdr:cNvPr id="12" name="Picture 3" descr="i">
          <a:extLst>
            <a:ext uri="{FF2B5EF4-FFF2-40B4-BE49-F238E27FC236}">
              <a16:creationId xmlns:a16="http://schemas.microsoft.com/office/drawing/2014/main" id="{54C501FC-0661-45D2-9DDF-94596F9CAB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17325" y="112395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154</xdr:col>
      <xdr:colOff>0</xdr:colOff>
      <xdr:row>1</xdr:row>
      <xdr:rowOff>0</xdr:rowOff>
    </xdr:from>
    <xdr:ext cx="85725" cy="47625"/>
    <xdr:pic>
      <xdr:nvPicPr>
        <xdr:cNvPr id="13" name="Picture 4" descr="i">
          <a:extLst>
            <a:ext uri="{FF2B5EF4-FFF2-40B4-BE49-F238E27FC236}">
              <a16:creationId xmlns:a16="http://schemas.microsoft.com/office/drawing/2014/main" id="{505CC1EF-E35E-4E05-A9D0-7B0C83081F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17325" y="1123950"/>
          <a:ext cx="857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8"/>
  <sheetViews>
    <sheetView showGridLines="0" tabSelected="1" workbookViewId="0">
      <selection sqref="A1:C1"/>
    </sheetView>
  </sheetViews>
  <sheetFormatPr defaultRowHeight="15" x14ac:dyDescent="0.25"/>
  <cols>
    <col min="2" max="2" width="36.7109375" customWidth="1"/>
    <col min="3" max="3" width="27.7109375" customWidth="1"/>
    <col min="4" max="4" width="16.42578125" customWidth="1"/>
    <col min="5" max="5" width="3.7109375" customWidth="1"/>
    <col min="6" max="6" width="8.7109375" customWidth="1"/>
    <col min="7" max="7" width="10.7109375" bestFit="1" customWidth="1"/>
  </cols>
  <sheetData>
    <row r="1" spans="1:12" x14ac:dyDescent="0.25">
      <c r="A1" s="81" t="s">
        <v>203</v>
      </c>
      <c r="B1" s="81"/>
      <c r="C1" s="81"/>
      <c r="D1" s="1"/>
      <c r="E1" s="1"/>
      <c r="G1" s="1"/>
      <c r="H1" s="1"/>
      <c r="I1" s="1"/>
      <c r="J1" s="1"/>
      <c r="K1" s="1"/>
      <c r="L1" s="1"/>
    </row>
    <row r="2" spans="1:12" x14ac:dyDescent="0.25">
      <c r="A2" s="81" t="s">
        <v>208</v>
      </c>
      <c r="B2" s="81"/>
      <c r="C2" s="81"/>
      <c r="D2" s="1"/>
      <c r="E2" s="1"/>
      <c r="F2" s="1"/>
      <c r="G2" s="1"/>
      <c r="H2" s="1"/>
      <c r="I2" s="1"/>
      <c r="J2" s="1"/>
      <c r="K2" s="1"/>
      <c r="L2" s="1"/>
    </row>
    <row r="3" spans="1:12" x14ac:dyDescent="0.25">
      <c r="A3" s="81" t="s">
        <v>204</v>
      </c>
      <c r="B3" s="81"/>
      <c r="C3" s="81"/>
      <c r="D3" s="1"/>
      <c r="E3" s="1"/>
      <c r="F3" s="1"/>
      <c r="G3" s="1"/>
      <c r="H3" s="1"/>
      <c r="I3" s="1"/>
      <c r="J3" s="1"/>
      <c r="K3" s="1"/>
      <c r="L3" s="1"/>
    </row>
    <row r="4" spans="1:12" x14ac:dyDescent="0.25">
      <c r="A4" s="81" t="s">
        <v>205</v>
      </c>
      <c r="B4" s="81"/>
      <c r="C4" s="81"/>
      <c r="D4" s="1"/>
      <c r="E4" s="1"/>
      <c r="F4" s="1"/>
      <c r="G4" s="1"/>
      <c r="H4" s="1"/>
      <c r="I4" s="1"/>
      <c r="J4" s="1"/>
      <c r="K4" s="1"/>
      <c r="L4" s="1"/>
    </row>
    <row r="5" spans="1:12" x14ac:dyDescent="0.25">
      <c r="A5" s="81" t="s">
        <v>206</v>
      </c>
      <c r="B5" s="81"/>
      <c r="C5" s="81"/>
      <c r="D5" s="1"/>
      <c r="E5" s="1"/>
      <c r="F5" s="1"/>
      <c r="G5" s="1"/>
      <c r="H5" s="1"/>
      <c r="I5" s="1"/>
      <c r="J5" s="1"/>
      <c r="K5" s="1"/>
      <c r="L5" s="1"/>
    </row>
    <row r="6" spans="1:12" x14ac:dyDescent="0.25">
      <c r="A6" s="75" t="s">
        <v>207</v>
      </c>
      <c r="B6" s="75"/>
      <c r="C6" s="75"/>
      <c r="D6" s="75"/>
      <c r="E6" s="1"/>
      <c r="F6" s="1"/>
      <c r="G6" s="1"/>
      <c r="H6" s="1"/>
      <c r="I6" s="1"/>
      <c r="J6" s="1"/>
      <c r="K6" s="1"/>
    </row>
    <row r="7" spans="1:12" ht="14.45" customHeight="1" x14ac:dyDescent="0.25">
      <c r="A7" s="76" t="s">
        <v>307</v>
      </c>
      <c r="B7" s="76"/>
      <c r="C7" s="76"/>
      <c r="D7" s="76"/>
      <c r="E7" s="1"/>
      <c r="F7" s="1"/>
      <c r="G7" s="1"/>
      <c r="H7" s="1"/>
      <c r="I7" s="1"/>
      <c r="J7" s="1"/>
      <c r="K7" s="1"/>
    </row>
    <row r="8" spans="1:12" x14ac:dyDescent="0.25">
      <c r="A8" s="74" t="s">
        <v>308</v>
      </c>
      <c r="B8" s="74"/>
      <c r="C8" s="74"/>
      <c r="D8" s="74"/>
    </row>
    <row r="10" spans="1:12" ht="33" customHeight="1" x14ac:dyDescent="0.25">
      <c r="A10" s="82" t="s">
        <v>211</v>
      </c>
      <c r="B10" s="83"/>
      <c r="C10" s="83"/>
      <c r="D10" s="83"/>
    </row>
    <row r="12" spans="1:12" x14ac:dyDescent="0.25">
      <c r="A12" s="84" t="s">
        <v>30</v>
      </c>
      <c r="B12" s="40" t="s">
        <v>0</v>
      </c>
      <c r="C12" s="90"/>
      <c r="D12" s="90"/>
    </row>
    <row r="13" spans="1:12" x14ac:dyDescent="0.25">
      <c r="A13" s="85"/>
      <c r="B13" s="5" t="s">
        <v>29</v>
      </c>
      <c r="C13" s="90"/>
      <c r="D13" s="90"/>
    </row>
    <row r="14" spans="1:12" x14ac:dyDescent="0.25">
      <c r="A14" s="85"/>
      <c r="B14" s="5" t="s">
        <v>1</v>
      </c>
      <c r="C14" s="90"/>
      <c r="D14" s="90"/>
    </row>
    <row r="15" spans="1:12" x14ac:dyDescent="0.25">
      <c r="A15" s="85"/>
      <c r="B15" s="5" t="s">
        <v>2</v>
      </c>
      <c r="C15" s="92"/>
      <c r="D15" s="92"/>
    </row>
    <row r="16" spans="1:12" x14ac:dyDescent="0.25">
      <c r="A16" s="85"/>
      <c r="B16" s="5" t="s">
        <v>81</v>
      </c>
      <c r="C16" s="90"/>
      <c r="D16" s="90"/>
    </row>
    <row r="17" spans="1:9" x14ac:dyDescent="0.25">
      <c r="A17" s="85"/>
      <c r="B17" s="5" t="s">
        <v>115</v>
      </c>
      <c r="C17" s="90"/>
      <c r="D17" s="90"/>
    </row>
    <row r="18" spans="1:9" x14ac:dyDescent="0.25">
      <c r="A18" s="85"/>
      <c r="B18" s="5" t="s">
        <v>26</v>
      </c>
      <c r="C18" s="93"/>
      <c r="D18" s="93"/>
    </row>
    <row r="19" spans="1:9" x14ac:dyDescent="0.25">
      <c r="A19" s="85"/>
      <c r="B19" s="5" t="s">
        <v>27</v>
      </c>
      <c r="C19" s="94"/>
      <c r="D19" s="94"/>
    </row>
    <row r="20" spans="1:9" x14ac:dyDescent="0.25">
      <c r="A20" s="85"/>
      <c r="B20" s="5" t="s">
        <v>28</v>
      </c>
      <c r="C20" s="95"/>
      <c r="D20" s="95"/>
    </row>
    <row r="21" spans="1:9" x14ac:dyDescent="0.25">
      <c r="A21" s="85"/>
      <c r="B21" s="5" t="s">
        <v>138</v>
      </c>
      <c r="C21" s="96"/>
      <c r="D21" s="96"/>
    </row>
    <row r="22" spans="1:9" x14ac:dyDescent="0.25">
      <c r="A22" s="86"/>
      <c r="B22" s="41" t="str">
        <f>IF(C21="Referred by a member","Name of the member?",IF(C21="Other","Could you elaborate?",""))</f>
        <v/>
      </c>
      <c r="C22" s="96"/>
      <c r="D22" s="96"/>
    </row>
    <row r="23" spans="1:9" x14ac:dyDescent="0.25">
      <c r="A23" s="8"/>
      <c r="C23" s="43"/>
    </row>
    <row r="24" spans="1:9" x14ac:dyDescent="0.25">
      <c r="A24" s="84" t="s">
        <v>113</v>
      </c>
      <c r="B24" s="4" t="s">
        <v>112</v>
      </c>
      <c r="C24" s="90"/>
      <c r="D24" s="90"/>
      <c r="F24" s="91" t="s">
        <v>124</v>
      </c>
      <c r="G24" s="91"/>
      <c r="H24" s="46" t="s">
        <v>199</v>
      </c>
      <c r="I24" s="39" t="s">
        <v>200</v>
      </c>
    </row>
    <row r="25" spans="1:9" x14ac:dyDescent="0.25">
      <c r="A25" s="85"/>
      <c r="B25" t="s">
        <v>26</v>
      </c>
      <c r="C25" s="93"/>
      <c r="D25" s="93"/>
      <c r="F25" s="91" t="s">
        <v>201</v>
      </c>
      <c r="G25" s="91"/>
      <c r="H25" s="44">
        <v>450</v>
      </c>
      <c r="I25" s="45">
        <f>H25/2</f>
        <v>225</v>
      </c>
    </row>
    <row r="26" spans="1:9" x14ac:dyDescent="0.25">
      <c r="A26" s="86"/>
      <c r="B26" s="6" t="s">
        <v>27</v>
      </c>
      <c r="C26" s="77"/>
      <c r="D26" s="77"/>
      <c r="F26" s="91" t="s">
        <v>202</v>
      </c>
      <c r="G26" s="91"/>
      <c r="H26" s="44">
        <f>H25/2</f>
        <v>225</v>
      </c>
      <c r="I26" s="45">
        <f>H26/2</f>
        <v>112.5</v>
      </c>
    </row>
    <row r="27" spans="1:9" x14ac:dyDescent="0.25">
      <c r="A27" s="8"/>
      <c r="C27" s="7"/>
    </row>
    <row r="28" spans="1:9" x14ac:dyDescent="0.25">
      <c r="A28" s="87"/>
      <c r="B28" s="49" t="s">
        <v>124</v>
      </c>
      <c r="C28" s="4"/>
      <c r="D28" s="50" t="str">
        <f>IF(OR(C16="Gauteng",C16=""),"Ordinary","Country")</f>
        <v>Ordinary</v>
      </c>
      <c r="F28" t="s">
        <v>33</v>
      </c>
    </row>
    <row r="29" spans="1:9" x14ac:dyDescent="0.25">
      <c r="A29" s="88"/>
      <c r="B29" s="7" t="s">
        <v>198</v>
      </c>
      <c r="D29" s="51"/>
      <c r="F29" s="47" t="s">
        <v>147</v>
      </c>
      <c r="G29" s="48" t="s">
        <v>144</v>
      </c>
      <c r="H29" s="8"/>
      <c r="I29" s="8"/>
    </row>
    <row r="30" spans="1:9" x14ac:dyDescent="0.25">
      <c r="A30" s="88"/>
      <c r="B30" s="7" t="s">
        <v>125</v>
      </c>
      <c r="D30" s="37">
        <v>150</v>
      </c>
      <c r="F30" s="47" t="s">
        <v>148</v>
      </c>
      <c r="G30" s="48">
        <v>196142</v>
      </c>
      <c r="H30" s="8"/>
      <c r="I30" s="8"/>
    </row>
    <row r="31" spans="1:9" x14ac:dyDescent="0.25">
      <c r="A31" s="88"/>
      <c r="B31" t="str">
        <f ca="1">IF(NOW()-DATE(YEAR(NOW()),1,1)&lt;304,CONCATENATE("Annual membership ",YEAR(NOW())),CONCATENATE("Annual membership ",YEAR(NOW())+1))</f>
        <v>Annual membership 2024</v>
      </c>
      <c r="D31" s="37">
        <f ca="1">IF(NOW()-DATE(YEAR(NOW()),1,1)&lt;181,IF(OR(C16="Gauteng",C16=""),H25,H26),IF(NOW()-DATE(YEAR(NOW()),1,1)&lt;304,IF(OR(C16="Gauteng",C16=""),I25,I26),IF(OR(C16="Gauteng",C16=""),H25,H26)))</f>
        <v>225</v>
      </c>
      <c r="F31" s="47" t="s">
        <v>149</v>
      </c>
      <c r="G31" s="48">
        <v>1961277530</v>
      </c>
    </row>
    <row r="32" spans="1:9" x14ac:dyDescent="0.25">
      <c r="A32" s="88"/>
      <c r="B32" t="s">
        <v>137</v>
      </c>
      <c r="D32" s="37" t="str">
        <f ca="1">IF(NOW()-DATE(YEAR(NOW()),1,1)&lt;365/2,IF(D29="Yes",500,""),IF(D29="Yes",250,""))</f>
        <v/>
      </c>
      <c r="F32" s="47" t="s">
        <v>146</v>
      </c>
      <c r="G32" s="48" t="s">
        <v>145</v>
      </c>
    </row>
    <row r="33" spans="1:13" x14ac:dyDescent="0.25">
      <c r="A33" s="89"/>
      <c r="B33" s="52" t="s">
        <v>126</v>
      </c>
      <c r="C33" s="6"/>
      <c r="D33" s="53">
        <f ca="1">SUM(D30:D32)</f>
        <v>375</v>
      </c>
      <c r="F33" t="s">
        <v>34</v>
      </c>
    </row>
    <row r="34" spans="1:13" x14ac:dyDescent="0.25">
      <c r="A34" s="8"/>
      <c r="C34" s="7"/>
      <c r="F34" t="s">
        <v>116</v>
      </c>
      <c r="G34" s="38"/>
    </row>
    <row r="35" spans="1:13" x14ac:dyDescent="0.25">
      <c r="A35" s="81"/>
      <c r="B35" s="81"/>
      <c r="C35" s="81"/>
      <c r="D35" s="81"/>
      <c r="E35" s="1"/>
      <c r="F35" s="1"/>
      <c r="G35" s="1"/>
      <c r="H35" s="1"/>
      <c r="I35" s="1"/>
      <c r="J35" s="1"/>
      <c r="K35" s="1"/>
      <c r="L35" s="1"/>
      <c r="M35" s="1"/>
    </row>
    <row r="36" spans="1:13" ht="33" customHeight="1" x14ac:dyDescent="0.25">
      <c r="A36" s="82" t="s">
        <v>212</v>
      </c>
      <c r="B36" s="83"/>
      <c r="C36" s="83"/>
      <c r="D36" s="83"/>
      <c r="E36" s="1"/>
    </row>
    <row r="37" spans="1:13" ht="16.5" customHeight="1" x14ac:dyDescent="0.25"/>
    <row r="38" spans="1:13" x14ac:dyDescent="0.25">
      <c r="A38" s="78" t="s">
        <v>215</v>
      </c>
      <c r="B38" s="4" t="s">
        <v>31</v>
      </c>
      <c r="C38" s="4"/>
      <c r="D38" s="54" t="s">
        <v>210</v>
      </c>
      <c r="F38" s="8"/>
    </row>
    <row r="39" spans="1:13" ht="15.75" x14ac:dyDescent="0.25">
      <c r="A39" s="79"/>
      <c r="B39" t="s">
        <v>277</v>
      </c>
      <c r="D39" s="73"/>
    </row>
    <row r="40" spans="1:13" ht="15.75" x14ac:dyDescent="0.25">
      <c r="A40" s="79"/>
      <c r="B40" t="s">
        <v>278</v>
      </c>
      <c r="D40" s="73"/>
    </row>
    <row r="41" spans="1:13" ht="15.75" x14ac:dyDescent="0.25">
      <c r="A41" s="79"/>
      <c r="B41" t="s">
        <v>3</v>
      </c>
      <c r="D41" s="73"/>
    </row>
    <row r="42" spans="1:13" ht="15.75" x14ac:dyDescent="0.25">
      <c r="A42" s="79"/>
      <c r="B42" t="s">
        <v>4</v>
      </c>
      <c r="D42" s="73"/>
      <c r="F42" s="38"/>
    </row>
    <row r="43" spans="1:13" ht="15.75" x14ac:dyDescent="0.25">
      <c r="A43" s="79"/>
      <c r="B43" t="s">
        <v>5</v>
      </c>
      <c r="D43" s="73"/>
      <c r="F43" s="38"/>
    </row>
    <row r="44" spans="1:13" ht="15.75" x14ac:dyDescent="0.25">
      <c r="A44" s="79"/>
      <c r="B44" t="s">
        <v>6</v>
      </c>
      <c r="D44" s="73"/>
      <c r="F44" s="38"/>
    </row>
    <row r="45" spans="1:13" ht="15.75" x14ac:dyDescent="0.25">
      <c r="A45" s="79"/>
      <c r="B45" t="s">
        <v>214</v>
      </c>
      <c r="D45" s="73"/>
    </row>
    <row r="46" spans="1:13" ht="15.75" x14ac:dyDescent="0.25">
      <c r="A46" s="79"/>
      <c r="B46" t="s">
        <v>279</v>
      </c>
      <c r="D46" s="73"/>
    </row>
    <row r="47" spans="1:13" ht="15.75" x14ac:dyDescent="0.25">
      <c r="A47" s="79"/>
      <c r="B47" t="s">
        <v>7</v>
      </c>
      <c r="D47" s="73"/>
    </row>
    <row r="48" spans="1:13" ht="15.75" x14ac:dyDescent="0.25">
      <c r="A48" s="80"/>
      <c r="B48" s="6" t="s">
        <v>8</v>
      </c>
      <c r="C48" s="6"/>
      <c r="D48" s="73"/>
    </row>
  </sheetData>
  <mergeCells count="31">
    <mergeCell ref="F25:G25"/>
    <mergeCell ref="F26:G26"/>
    <mergeCell ref="F24:G24"/>
    <mergeCell ref="A12:A22"/>
    <mergeCell ref="C14:D14"/>
    <mergeCell ref="C15:D15"/>
    <mergeCell ref="C16:D16"/>
    <mergeCell ref="C17:D17"/>
    <mergeCell ref="C18:D18"/>
    <mergeCell ref="C19:D19"/>
    <mergeCell ref="C20:D20"/>
    <mergeCell ref="C21:D21"/>
    <mergeCell ref="C22:D22"/>
    <mergeCell ref="C24:D24"/>
    <mergeCell ref="C25:D25"/>
    <mergeCell ref="A1:C1"/>
    <mergeCell ref="A2:C2"/>
    <mergeCell ref="A5:C5"/>
    <mergeCell ref="A3:C3"/>
    <mergeCell ref="A4:C4"/>
    <mergeCell ref="A6:D6"/>
    <mergeCell ref="A7:D7"/>
    <mergeCell ref="C26:D26"/>
    <mergeCell ref="A38:A48"/>
    <mergeCell ref="A35:D35"/>
    <mergeCell ref="A36:D36"/>
    <mergeCell ref="A24:A26"/>
    <mergeCell ref="A28:A33"/>
    <mergeCell ref="A10:D10"/>
    <mergeCell ref="C12:D12"/>
    <mergeCell ref="C13:D13"/>
  </mergeCells>
  <phoneticPr fontId="11" type="noConversion"/>
  <dataValidations count="5">
    <dataValidation type="list" allowBlank="1" showInputMessage="1" showErrorMessage="1" sqref="C20" xr:uid="{00000000-0002-0000-0100-000001000000}">
      <formula1>"WhatsApp, Email, SMS"</formula1>
    </dataValidation>
    <dataValidation allowBlank="1" showErrorMessage="1" promptTitle="Year of birth" sqref="C14" xr:uid="{E3884406-C32C-448F-95D7-D0389448F405}"/>
    <dataValidation allowBlank="1" showInputMessage="1" showErrorMessage="1" prompt="If you reside in Johannesburg pls state the suburb/area, otherwise your home town or city" sqref="C17" xr:uid="{21C18512-7E93-4A35-B345-53A9F8BC9850}"/>
    <dataValidation type="list" allowBlank="1" showInputMessage="1" showErrorMessage="1" prompt="Only select Yes if you will definitely be racing this year" sqref="D29" xr:uid="{9B376D5B-142C-458C-B946-909ADE10E7CE}">
      <formula1>"Yes, No"</formula1>
    </dataValidation>
    <dataValidation type="list" allowBlank="1" showInputMessage="1" showErrorMessage="1" sqref="D39:D48" xr:uid="{00000000-0002-0000-0100-000000000000}">
      <formula1>"Yes, No"</formula1>
    </dataValidation>
  </dataValidations>
  <printOptions horizontalCentered="1"/>
  <pageMargins left="0.39370078740157483" right="0.39370078740157483" top="0.39370078740157483"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3">
        <x14:dataValidation type="list" showInputMessage="1" showErrorMessage="1" prompt="Please select your home Province from the dropdown list" xr:uid="{00000000-0002-0000-0100-000002000000}">
          <x14:formula1>
            <xm:f>'do not edit'!$A$5:$A$13</xm:f>
          </x14:formula1>
          <xm:sqref>C16</xm:sqref>
        </x14:dataValidation>
        <x14:dataValidation type="list" showInputMessage="1" showErrorMessage="1" prompt="Please select your year of birth from the dropdown list" xr:uid="{00000000-0002-0000-0100-000003000000}">
          <x14:formula1>
            <xm:f>'do not edit'!$A$15:$A$103</xm:f>
          </x14:formula1>
          <xm:sqref>C15</xm:sqref>
        </x14:dataValidation>
        <x14:dataValidation type="list" allowBlank="1" showInputMessage="1" showErrorMessage="1" xr:uid="{00000000-0002-0000-0100-000004000000}">
          <x14:formula1>
            <xm:f>'do not edit'!$D$5:$D$10</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7"/>
  <sheetViews>
    <sheetView workbookViewId="0">
      <selection activeCell="R30" sqref="R30"/>
    </sheetView>
  </sheetViews>
  <sheetFormatPr defaultRowHeight="15" x14ac:dyDescent="0.25"/>
  <cols>
    <col min="1" max="1" width="11.28515625" customWidth="1"/>
    <col min="2" max="2" width="11.140625" customWidth="1"/>
    <col min="5" max="5" width="11.140625" customWidth="1"/>
    <col min="8" max="8" width="9.85546875" customWidth="1"/>
    <col min="11" max="11" width="14.28515625" customWidth="1"/>
  </cols>
  <sheetData>
    <row r="1" spans="1:13" ht="81.75" customHeight="1" x14ac:dyDescent="0.25">
      <c r="A1" s="81" t="s">
        <v>32</v>
      </c>
      <c r="B1" s="81"/>
      <c r="C1" s="81"/>
      <c r="D1" s="81"/>
      <c r="E1" s="81"/>
      <c r="F1" s="81"/>
      <c r="G1" s="81"/>
      <c r="H1" s="81"/>
      <c r="I1" s="81"/>
      <c r="J1" s="81"/>
      <c r="K1" s="1"/>
      <c r="L1" s="1"/>
      <c r="M1" s="1"/>
    </row>
    <row r="4" spans="1:13" ht="45" x14ac:dyDescent="0.25">
      <c r="A4" s="3" t="s">
        <v>9</v>
      </c>
      <c r="B4" s="3" t="s">
        <v>10</v>
      </c>
      <c r="C4" s="3" t="s">
        <v>11</v>
      </c>
      <c r="D4" s="3" t="s">
        <v>16</v>
      </c>
      <c r="E4" s="3" t="s">
        <v>20</v>
      </c>
      <c r="F4" s="3" t="s">
        <v>18</v>
      </c>
      <c r="G4" s="3" t="s">
        <v>17</v>
      </c>
      <c r="H4" s="3" t="s">
        <v>12</v>
      </c>
      <c r="I4" s="3" t="s">
        <v>13</v>
      </c>
      <c r="J4" s="3" t="s">
        <v>14</v>
      </c>
      <c r="K4" s="3" t="s">
        <v>15</v>
      </c>
      <c r="L4" s="3" t="s">
        <v>24</v>
      </c>
      <c r="M4" s="3" t="s">
        <v>25</v>
      </c>
    </row>
    <row r="5" spans="1:13" x14ac:dyDescent="0.25">
      <c r="A5" s="2"/>
      <c r="B5" s="2"/>
      <c r="C5" s="2"/>
      <c r="D5" s="2"/>
      <c r="E5" s="2"/>
      <c r="F5" s="2"/>
      <c r="G5" s="2"/>
      <c r="H5" s="2"/>
      <c r="I5" s="2"/>
      <c r="J5" s="2"/>
      <c r="K5" s="2"/>
      <c r="L5" s="2"/>
      <c r="M5" s="2"/>
    </row>
    <row r="6" spans="1:13" x14ac:dyDescent="0.25">
      <c r="A6" s="2"/>
      <c r="B6" s="2"/>
      <c r="C6" s="2"/>
      <c r="D6" s="2"/>
      <c r="E6" s="2"/>
      <c r="F6" s="2"/>
      <c r="G6" s="2"/>
      <c r="H6" s="2"/>
      <c r="I6" s="2"/>
      <c r="J6" s="2"/>
      <c r="K6" s="2"/>
      <c r="L6" s="2"/>
      <c r="M6" s="2"/>
    </row>
    <row r="7" spans="1:13" x14ac:dyDescent="0.25">
      <c r="A7" s="2"/>
      <c r="B7" s="2"/>
      <c r="C7" s="2"/>
      <c r="D7" s="2"/>
      <c r="E7" s="2"/>
      <c r="F7" s="2"/>
      <c r="G7" s="2"/>
      <c r="H7" s="2"/>
      <c r="I7" s="2"/>
      <c r="J7" s="2"/>
      <c r="K7" s="2"/>
      <c r="L7" s="2"/>
      <c r="M7" s="2"/>
    </row>
    <row r="8" spans="1:13" x14ac:dyDescent="0.25">
      <c r="A8" s="2"/>
      <c r="B8" s="2"/>
      <c r="C8" s="2"/>
      <c r="D8" s="2"/>
      <c r="E8" s="2"/>
      <c r="F8" s="2"/>
      <c r="G8" s="2"/>
      <c r="H8" s="2"/>
      <c r="I8" s="2"/>
      <c r="J8" s="2"/>
      <c r="K8" s="2"/>
      <c r="L8" s="2"/>
      <c r="M8" s="2"/>
    </row>
    <row r="9" spans="1:13" x14ac:dyDescent="0.25">
      <c r="A9" s="2"/>
      <c r="B9" s="2"/>
      <c r="C9" s="2"/>
      <c r="D9" s="2"/>
      <c r="E9" s="2"/>
      <c r="F9" s="2"/>
      <c r="G9" s="2"/>
      <c r="H9" s="2"/>
      <c r="I9" s="2"/>
      <c r="J9" s="2"/>
      <c r="K9" s="2"/>
      <c r="L9" s="2"/>
      <c r="M9" s="2"/>
    </row>
    <row r="10" spans="1:13" x14ac:dyDescent="0.25">
      <c r="A10" s="2"/>
      <c r="B10" s="2"/>
      <c r="C10" s="2"/>
      <c r="D10" s="2"/>
      <c r="E10" s="2"/>
      <c r="F10" s="2"/>
      <c r="G10" s="2"/>
      <c r="H10" s="2"/>
      <c r="I10" s="2"/>
      <c r="J10" s="2"/>
      <c r="K10" s="2"/>
      <c r="L10" s="2"/>
      <c r="M10" s="2"/>
    </row>
    <row r="11" spans="1:13" x14ac:dyDescent="0.25">
      <c r="A11" s="2"/>
      <c r="B11" s="2"/>
      <c r="C11" s="2"/>
      <c r="D11" s="2"/>
      <c r="E11" s="2"/>
      <c r="F11" s="2"/>
      <c r="G11" s="2"/>
      <c r="H11" s="2"/>
      <c r="I11" s="2"/>
      <c r="J11" s="2"/>
      <c r="K11" s="2"/>
      <c r="L11" s="2"/>
      <c r="M11" s="2"/>
    </row>
    <row r="12" spans="1:13" x14ac:dyDescent="0.25">
      <c r="A12" s="2"/>
      <c r="B12" s="2"/>
      <c r="C12" s="2"/>
      <c r="D12" s="2"/>
      <c r="E12" s="2"/>
      <c r="F12" s="2"/>
      <c r="G12" s="2"/>
      <c r="H12" s="2"/>
      <c r="I12" s="2"/>
      <c r="J12" s="2"/>
      <c r="K12" s="2"/>
      <c r="L12" s="2"/>
      <c r="M12" s="2"/>
    </row>
    <row r="13" spans="1:13" x14ac:dyDescent="0.25">
      <c r="A13" s="2"/>
      <c r="B13" s="2"/>
      <c r="C13" s="2"/>
      <c r="D13" s="2"/>
      <c r="E13" s="2"/>
      <c r="F13" s="2"/>
      <c r="G13" s="2"/>
      <c r="H13" s="2"/>
      <c r="I13" s="2"/>
      <c r="J13" s="2"/>
      <c r="K13" s="2"/>
      <c r="L13" s="2"/>
      <c r="M13" s="2"/>
    </row>
    <row r="14" spans="1:13" x14ac:dyDescent="0.25">
      <c r="A14" s="2"/>
      <c r="B14" s="2"/>
      <c r="C14" s="2"/>
      <c r="D14" s="2"/>
      <c r="E14" s="2"/>
      <c r="F14" s="2"/>
      <c r="G14" s="2"/>
      <c r="H14" s="2"/>
      <c r="I14" s="2"/>
      <c r="J14" s="2"/>
      <c r="K14" s="2"/>
      <c r="L14" s="2"/>
      <c r="M14" s="2"/>
    </row>
    <row r="15" spans="1:13" x14ac:dyDescent="0.25">
      <c r="A15" s="2"/>
      <c r="B15" s="2"/>
      <c r="C15" s="2"/>
      <c r="D15" s="2"/>
      <c r="E15" s="2"/>
      <c r="F15" s="2"/>
      <c r="G15" s="2"/>
      <c r="H15" s="2"/>
      <c r="I15" s="2"/>
      <c r="J15" s="2"/>
      <c r="K15" s="2"/>
      <c r="L15" s="2"/>
      <c r="M15" s="2"/>
    </row>
    <row r="16" spans="1:13" x14ac:dyDescent="0.25">
      <c r="A16" s="2"/>
      <c r="B16" s="2"/>
      <c r="C16" s="2"/>
      <c r="D16" s="2"/>
      <c r="E16" s="2"/>
      <c r="F16" s="2"/>
      <c r="G16" s="2"/>
      <c r="H16" s="2"/>
      <c r="I16" s="2"/>
      <c r="J16" s="2"/>
      <c r="K16" s="2"/>
      <c r="L16" s="2"/>
      <c r="M16" s="2"/>
    </row>
    <row r="17" spans="1:13" x14ac:dyDescent="0.25">
      <c r="A17" s="2"/>
      <c r="B17" s="2"/>
      <c r="C17" s="2"/>
      <c r="D17" s="2"/>
      <c r="E17" s="2"/>
      <c r="F17" s="2"/>
      <c r="G17" s="2"/>
      <c r="H17" s="2"/>
      <c r="I17" s="2"/>
      <c r="J17" s="2"/>
      <c r="K17" s="2"/>
      <c r="L17" s="2"/>
      <c r="M17" s="2"/>
    </row>
    <row r="18" spans="1:13" x14ac:dyDescent="0.25">
      <c r="A18" s="2"/>
      <c r="B18" s="2"/>
      <c r="C18" s="2"/>
      <c r="D18" s="2"/>
      <c r="E18" s="2"/>
      <c r="F18" s="2"/>
      <c r="G18" s="2"/>
      <c r="H18" s="2"/>
      <c r="I18" s="2"/>
      <c r="J18" s="2"/>
      <c r="K18" s="2"/>
      <c r="L18" s="2"/>
      <c r="M18" s="2"/>
    </row>
    <row r="19" spans="1:13" x14ac:dyDescent="0.25">
      <c r="A19" s="2"/>
      <c r="B19" s="2"/>
      <c r="C19" s="2"/>
      <c r="D19" s="2"/>
      <c r="E19" s="2"/>
      <c r="F19" s="2"/>
      <c r="G19" s="2"/>
      <c r="H19" s="2"/>
      <c r="I19" s="2"/>
      <c r="J19" s="2"/>
      <c r="K19" s="2"/>
      <c r="L19" s="2"/>
      <c r="M19" s="2"/>
    </row>
    <row r="20" spans="1:13" x14ac:dyDescent="0.25">
      <c r="A20" s="2"/>
      <c r="B20" s="2"/>
      <c r="C20" s="2"/>
      <c r="D20" s="2"/>
      <c r="E20" s="2"/>
      <c r="F20" s="2"/>
      <c r="G20" s="2"/>
      <c r="H20" s="2"/>
      <c r="I20" s="2"/>
      <c r="J20" s="2"/>
      <c r="K20" s="2"/>
      <c r="L20" s="2"/>
      <c r="M20" s="2"/>
    </row>
    <row r="21" spans="1:13" x14ac:dyDescent="0.25">
      <c r="A21" s="2"/>
      <c r="B21" s="2"/>
      <c r="C21" s="2"/>
      <c r="D21" s="2"/>
      <c r="E21" s="2"/>
      <c r="F21" s="2"/>
      <c r="G21" s="2"/>
      <c r="H21" s="2"/>
      <c r="I21" s="2"/>
      <c r="J21" s="2"/>
      <c r="K21" s="2"/>
      <c r="L21" s="2"/>
      <c r="M21" s="2"/>
    </row>
    <row r="22" spans="1:13" x14ac:dyDescent="0.25">
      <c r="A22" s="2"/>
      <c r="B22" s="2"/>
      <c r="C22" s="2"/>
      <c r="D22" s="2"/>
      <c r="E22" s="2"/>
      <c r="F22" s="2"/>
      <c r="G22" s="2"/>
      <c r="H22" s="2"/>
      <c r="I22" s="2"/>
      <c r="J22" s="2"/>
      <c r="K22" s="2"/>
      <c r="L22" s="2"/>
      <c r="M22" s="2"/>
    </row>
    <row r="23" spans="1:13" x14ac:dyDescent="0.25">
      <c r="A23" s="2"/>
      <c r="B23" s="2"/>
      <c r="C23" s="2"/>
      <c r="D23" s="2"/>
      <c r="E23" s="2"/>
      <c r="F23" s="2"/>
      <c r="G23" s="2"/>
      <c r="H23" s="2"/>
      <c r="I23" s="2"/>
      <c r="J23" s="2"/>
      <c r="K23" s="2"/>
      <c r="L23" s="2"/>
      <c r="M23" s="2"/>
    </row>
    <row r="33" spans="1:2" x14ac:dyDescent="0.25">
      <c r="A33" t="s">
        <v>35</v>
      </c>
    </row>
    <row r="34" spans="1:2" x14ac:dyDescent="0.25">
      <c r="A34" s="9">
        <v>7</v>
      </c>
      <c r="B34" t="s">
        <v>287</v>
      </c>
    </row>
    <row r="35" spans="1:2" x14ac:dyDescent="0.25">
      <c r="A35" t="s">
        <v>53</v>
      </c>
      <c r="B35" t="s">
        <v>62</v>
      </c>
    </row>
    <row r="36" spans="1:2" x14ac:dyDescent="0.25">
      <c r="A36" t="s">
        <v>36</v>
      </c>
      <c r="B36" t="s">
        <v>63</v>
      </c>
    </row>
    <row r="37" spans="1:2" x14ac:dyDescent="0.25">
      <c r="A37" t="s">
        <v>19</v>
      </c>
      <c r="B37" t="s">
        <v>64</v>
      </c>
    </row>
    <row r="38" spans="1:2" x14ac:dyDescent="0.25">
      <c r="A38" t="s">
        <v>37</v>
      </c>
      <c r="B38" t="s">
        <v>65</v>
      </c>
    </row>
    <row r="39" spans="1:2" x14ac:dyDescent="0.25">
      <c r="A39" t="s">
        <v>282</v>
      </c>
      <c r="B39" t="s">
        <v>21</v>
      </c>
    </row>
    <row r="40" spans="1:2" x14ac:dyDescent="0.25">
      <c r="A40" t="s">
        <v>38</v>
      </c>
      <c r="B40" t="s">
        <v>22</v>
      </c>
    </row>
    <row r="41" spans="1:2" x14ac:dyDescent="0.25">
      <c r="A41" t="s">
        <v>40</v>
      </c>
      <c r="B41" t="s">
        <v>23</v>
      </c>
    </row>
    <row r="42" spans="1:2" x14ac:dyDescent="0.25">
      <c r="A42" t="s">
        <v>284</v>
      </c>
      <c r="B42" t="s">
        <v>66</v>
      </c>
    </row>
    <row r="43" spans="1:2" x14ac:dyDescent="0.25">
      <c r="A43" t="s">
        <v>51</v>
      </c>
      <c r="B43" t="s">
        <v>70</v>
      </c>
    </row>
    <row r="44" spans="1:2" x14ac:dyDescent="0.25">
      <c r="A44" t="s">
        <v>52</v>
      </c>
      <c r="B44" t="s">
        <v>68</v>
      </c>
    </row>
    <row r="45" spans="1:2" x14ac:dyDescent="0.25">
      <c r="A45" t="s">
        <v>285</v>
      </c>
      <c r="B45" t="s">
        <v>69</v>
      </c>
    </row>
    <row r="46" spans="1:2" x14ac:dyDescent="0.25">
      <c r="A46" t="s">
        <v>42</v>
      </c>
      <c r="B46" t="s">
        <v>67</v>
      </c>
    </row>
    <row r="47" spans="1:2" x14ac:dyDescent="0.25">
      <c r="A47" t="s">
        <v>44</v>
      </c>
      <c r="B47" t="s">
        <v>61</v>
      </c>
    </row>
    <row r="48" spans="1:2" x14ac:dyDescent="0.25">
      <c r="A48" t="s">
        <v>45</v>
      </c>
    </row>
    <row r="49" spans="1:1" x14ac:dyDescent="0.25">
      <c r="A49" t="s">
        <v>286</v>
      </c>
    </row>
    <row r="50" spans="1:1" x14ac:dyDescent="0.25">
      <c r="A50" t="s">
        <v>43</v>
      </c>
    </row>
    <row r="51" spans="1:1" x14ac:dyDescent="0.25">
      <c r="A51" t="s">
        <v>54</v>
      </c>
    </row>
    <row r="52" spans="1:1" x14ac:dyDescent="0.25">
      <c r="A52" t="s">
        <v>39</v>
      </c>
    </row>
    <row r="53" spans="1:1" x14ac:dyDescent="0.25">
      <c r="A53" t="s">
        <v>41</v>
      </c>
    </row>
    <row r="54" spans="1:1" x14ac:dyDescent="0.25">
      <c r="A54" t="s">
        <v>283</v>
      </c>
    </row>
    <row r="55" spans="1:1" x14ac:dyDescent="0.25">
      <c r="A55" t="s">
        <v>46</v>
      </c>
    </row>
    <row r="56" spans="1:1" x14ac:dyDescent="0.25">
      <c r="A56" t="s">
        <v>47</v>
      </c>
    </row>
    <row r="57" spans="1:1" x14ac:dyDescent="0.25">
      <c r="A57" t="s">
        <v>48</v>
      </c>
    </row>
    <row r="58" spans="1:1" x14ac:dyDescent="0.25">
      <c r="A58" t="s">
        <v>49</v>
      </c>
    </row>
    <row r="59" spans="1:1" x14ac:dyDescent="0.25">
      <c r="A59" t="s">
        <v>50</v>
      </c>
    </row>
    <row r="60" spans="1:1" x14ac:dyDescent="0.25">
      <c r="A60">
        <v>23</v>
      </c>
    </row>
    <row r="61" spans="1:1" x14ac:dyDescent="0.25">
      <c r="A61" t="s">
        <v>55</v>
      </c>
    </row>
    <row r="62" spans="1:1" x14ac:dyDescent="0.25">
      <c r="A62" t="s">
        <v>56</v>
      </c>
    </row>
    <row r="63" spans="1:1" x14ac:dyDescent="0.25">
      <c r="A63" t="s">
        <v>57</v>
      </c>
    </row>
    <row r="64" spans="1:1" x14ac:dyDescent="0.25">
      <c r="A64" t="s">
        <v>58</v>
      </c>
    </row>
    <row r="65" spans="1:1" x14ac:dyDescent="0.25">
      <c r="A65" t="s">
        <v>59</v>
      </c>
    </row>
    <row r="66" spans="1:1" x14ac:dyDescent="0.25">
      <c r="A66" t="s">
        <v>60</v>
      </c>
    </row>
    <row r="67" spans="1:1" x14ac:dyDescent="0.25">
      <c r="A67" t="s">
        <v>61</v>
      </c>
    </row>
  </sheetData>
  <mergeCells count="1">
    <mergeCell ref="A1:J1"/>
  </mergeCells>
  <dataValidations count="11">
    <dataValidation type="list" allowBlank="1" showInputMessage="1" showErrorMessage="1" sqref="A5:A21" xr:uid="{00000000-0002-0000-0200-000000000000}">
      <formula1>"Lotus, Caterham, Birkin, Locost, Other"</formula1>
    </dataValidation>
    <dataValidation type="list" allowBlank="1" showInputMessage="1" showErrorMessage="1" sqref="F5:F25" xr:uid="{00000000-0002-0000-0200-000002000000}">
      <formula1>"Road, Race"</formula1>
    </dataValidation>
    <dataValidation type="list" allowBlank="1" showInputMessage="1" showErrorMessage="1" sqref="G5:G25" xr:uid="{00000000-0002-0000-0200-000003000000}">
      <formula1>"Factory, Home"</formula1>
    </dataValidation>
    <dataValidation type="list" allowBlank="1" showInputMessage="1" showErrorMessage="1" sqref="H5:H25" xr:uid="{00000000-0002-0000-0200-000004000000}">
      <formula1>"Lotus, Ford, Toyota, Rover, Nissan, Opel, Mazda, Honda, Other"</formula1>
    </dataValidation>
    <dataValidation type="list" allowBlank="1" showInputMessage="1" showErrorMessage="1" sqref="I5:I25" xr:uid="{00000000-0002-0000-0200-000005000000}">
      <formula1>"4,6,8,Rotary"</formula1>
    </dataValidation>
    <dataValidation type="whole" allowBlank="1" showInputMessage="1" showErrorMessage="1" sqref="J5:J25" xr:uid="{00000000-0002-0000-0200-000006000000}">
      <formula1>900</formula1>
      <formula2>6000</formula2>
    </dataValidation>
    <dataValidation type="list" allowBlank="1" showInputMessage="1" showErrorMessage="1" sqref="K5:K25" xr:uid="{00000000-0002-0000-0200-000007000000}">
      <formula1>"Natural, Turbo, Supercharged"</formula1>
    </dataValidation>
    <dataValidation type="whole" allowBlank="1" showInputMessage="1" showErrorMessage="1" sqref="C5:D25" xr:uid="{00000000-0002-0000-0200-000008000000}">
      <formula1>1950</formula1>
      <formula2>2025</formula2>
    </dataValidation>
    <dataValidation type="whole" allowBlank="1" showInputMessage="1" showErrorMessage="1" sqref="L5:L25" xr:uid="{00000000-0002-0000-0200-00000A000000}">
      <formula1>0</formula1>
      <formula2>9999</formula2>
    </dataValidation>
    <dataValidation type="list" allowBlank="1" showInputMessage="1" showErrorMessage="1" sqref="E5:E25" xr:uid="{00000000-0002-0000-0200-000009000000}">
      <formula1>$B$34:$B$47</formula1>
    </dataValidation>
    <dataValidation type="list" allowBlank="1" showInputMessage="1" showErrorMessage="1" sqref="B5:B25" xr:uid="{00000000-0002-0000-0200-000001000000}">
      <formula1>$A$34:$A$67</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8"/>
  <sheetViews>
    <sheetView showGridLines="0" zoomScale="110" zoomScaleNormal="110" workbookViewId="0">
      <selection sqref="A1:E1"/>
    </sheetView>
  </sheetViews>
  <sheetFormatPr defaultRowHeight="15" x14ac:dyDescent="0.25"/>
  <cols>
    <col min="2" max="2" width="22.7109375" customWidth="1"/>
    <col min="3" max="3" width="16.7109375" customWidth="1"/>
    <col min="4" max="5" width="12.7109375" customWidth="1"/>
    <col min="7" max="7" width="8.7109375" customWidth="1"/>
  </cols>
  <sheetData>
    <row r="1" spans="1:13" ht="30" customHeight="1" x14ac:dyDescent="0.25">
      <c r="A1" s="81" t="s">
        <v>226</v>
      </c>
      <c r="B1" s="81"/>
      <c r="C1" s="81"/>
      <c r="D1" s="81"/>
      <c r="E1" s="81"/>
      <c r="F1" s="1"/>
      <c r="H1" s="1"/>
      <c r="I1" s="1"/>
      <c r="J1" s="1"/>
      <c r="K1" s="1"/>
      <c r="L1" s="1"/>
      <c r="M1" s="1"/>
    </row>
    <row r="2" spans="1:13" ht="43.9" customHeight="1" x14ac:dyDescent="0.25">
      <c r="A2" s="81" t="s">
        <v>297</v>
      </c>
      <c r="B2" s="81"/>
      <c r="C2" s="81"/>
      <c r="D2" s="81"/>
      <c r="E2" s="81"/>
      <c r="F2" s="1"/>
      <c r="G2" s="1"/>
      <c r="H2" s="1"/>
      <c r="I2" s="1"/>
      <c r="J2" s="1"/>
      <c r="K2" s="1"/>
      <c r="L2" s="1"/>
      <c r="M2" s="1"/>
    </row>
    <row r="3" spans="1:13" x14ac:dyDescent="0.25">
      <c r="A3" s="81"/>
      <c r="B3" s="81"/>
      <c r="C3" s="81"/>
      <c r="D3" s="81"/>
      <c r="E3" s="1"/>
      <c r="F3" s="1"/>
      <c r="G3" s="1"/>
      <c r="H3" s="1"/>
      <c r="I3" s="1"/>
      <c r="J3" s="1"/>
      <c r="K3" s="1"/>
      <c r="L3" s="1"/>
      <c r="M3" s="1"/>
    </row>
    <row r="4" spans="1:13" ht="33" customHeight="1" x14ac:dyDescent="0.25">
      <c r="A4" s="82" t="s">
        <v>213</v>
      </c>
      <c r="B4" s="83"/>
      <c r="C4" s="83"/>
      <c r="D4" s="83"/>
      <c r="E4" s="83"/>
      <c r="F4" s="83"/>
      <c r="G4" s="83"/>
    </row>
    <row r="5" spans="1:13" ht="16.5" customHeight="1" x14ac:dyDescent="0.25"/>
    <row r="6" spans="1:13" ht="48" customHeight="1" x14ac:dyDescent="0.25">
      <c r="A6" s="106" t="s">
        <v>216</v>
      </c>
      <c r="B6" s="123" t="s">
        <v>238</v>
      </c>
      <c r="C6" s="123"/>
      <c r="D6" s="123"/>
      <c r="E6" s="123"/>
      <c r="F6" s="123"/>
      <c r="G6" s="124"/>
      <c r="I6" s="1"/>
    </row>
    <row r="7" spans="1:13" ht="36" customHeight="1" x14ac:dyDescent="0.25">
      <c r="A7" s="107"/>
      <c r="B7" s="125" t="s">
        <v>239</v>
      </c>
      <c r="C7" s="125"/>
      <c r="D7" s="125"/>
      <c r="E7" s="125"/>
      <c r="F7" s="125"/>
      <c r="G7" s="126"/>
      <c r="I7" s="1"/>
    </row>
    <row r="8" spans="1:13" s="56" customFormat="1" ht="12" x14ac:dyDescent="0.2"/>
    <row r="9" spans="1:13" s="56" customFormat="1" ht="12" customHeight="1" x14ac:dyDescent="0.2">
      <c r="A9" s="106" t="s">
        <v>217</v>
      </c>
      <c r="B9" s="121" t="s">
        <v>240</v>
      </c>
      <c r="C9" s="121"/>
      <c r="D9" s="121"/>
      <c r="E9" s="121"/>
      <c r="F9" s="121"/>
      <c r="G9" s="122"/>
    </row>
    <row r="10" spans="1:13" s="56" customFormat="1" ht="12" x14ac:dyDescent="0.2">
      <c r="A10" s="127"/>
      <c r="B10" s="114" t="s">
        <v>241</v>
      </c>
      <c r="C10" s="114"/>
      <c r="D10" s="114"/>
      <c r="E10" s="114"/>
      <c r="F10" s="114"/>
      <c r="G10" s="115"/>
    </row>
    <row r="11" spans="1:13" s="56" customFormat="1" ht="12" x14ac:dyDescent="0.2">
      <c r="A11" s="127"/>
      <c r="B11" s="114" t="s">
        <v>242</v>
      </c>
      <c r="C11" s="114"/>
      <c r="D11" s="114"/>
      <c r="E11" s="114"/>
      <c r="F11" s="114"/>
      <c r="G11" s="115"/>
    </row>
    <row r="12" spans="1:13" s="56" customFormat="1" ht="24" customHeight="1" x14ac:dyDescent="0.2">
      <c r="A12" s="127"/>
      <c r="B12" s="114" t="s">
        <v>243</v>
      </c>
      <c r="C12" s="114"/>
      <c r="D12" s="114"/>
      <c r="E12" s="114"/>
      <c r="F12" s="114"/>
      <c r="G12" s="115"/>
    </row>
    <row r="13" spans="1:13" s="56" customFormat="1" ht="14.45" customHeight="1" x14ac:dyDescent="0.2">
      <c r="A13" s="127"/>
      <c r="B13" s="114" t="s">
        <v>244</v>
      </c>
      <c r="C13" s="114"/>
      <c r="D13" s="114"/>
      <c r="E13" s="114"/>
      <c r="F13" s="114"/>
      <c r="G13" s="115"/>
    </row>
    <row r="14" spans="1:13" s="56" customFormat="1" ht="24" customHeight="1" x14ac:dyDescent="0.2">
      <c r="A14" s="127"/>
      <c r="B14" s="114" t="s">
        <v>245</v>
      </c>
      <c r="C14" s="114"/>
      <c r="D14" s="114"/>
      <c r="E14" s="114"/>
      <c r="F14" s="114"/>
      <c r="G14" s="115"/>
    </row>
    <row r="15" spans="1:13" s="56" customFormat="1" ht="24" customHeight="1" x14ac:dyDescent="0.2">
      <c r="A15" s="127"/>
      <c r="B15" s="114" t="s">
        <v>246</v>
      </c>
      <c r="C15" s="114"/>
      <c r="D15" s="114"/>
      <c r="E15" s="114"/>
      <c r="F15" s="114"/>
      <c r="G15" s="115"/>
    </row>
    <row r="16" spans="1:13" s="56" customFormat="1" ht="12" x14ac:dyDescent="0.2">
      <c r="A16" s="127"/>
      <c r="B16" s="114" t="s">
        <v>248</v>
      </c>
      <c r="C16" s="114"/>
      <c r="D16" s="114"/>
      <c r="E16" s="114"/>
      <c r="F16" s="114"/>
      <c r="G16" s="115"/>
    </row>
    <row r="17" spans="1:9" s="56" customFormat="1" ht="24" customHeight="1" x14ac:dyDescent="0.2">
      <c r="A17" s="107"/>
      <c r="B17" s="104" t="s">
        <v>247</v>
      </c>
      <c r="C17" s="104"/>
      <c r="D17" s="104"/>
      <c r="E17" s="104"/>
      <c r="F17" s="104"/>
      <c r="G17" s="105"/>
    </row>
    <row r="18" spans="1:9" s="56" customFormat="1" ht="24" customHeight="1" x14ac:dyDescent="0.2">
      <c r="A18" s="61"/>
      <c r="B18" s="61"/>
      <c r="C18" s="61"/>
      <c r="D18" s="61"/>
      <c r="E18" s="61"/>
      <c r="F18" s="70" t="s">
        <v>268</v>
      </c>
      <c r="G18" s="69"/>
    </row>
    <row r="19" spans="1:9" s="56" customFormat="1" ht="19.899999999999999" customHeight="1" x14ac:dyDescent="0.2"/>
    <row r="20" spans="1:9" s="56" customFormat="1" ht="48" customHeight="1" x14ac:dyDescent="0.2">
      <c r="A20" s="106" t="s">
        <v>253</v>
      </c>
      <c r="B20" s="128" t="s">
        <v>249</v>
      </c>
      <c r="C20" s="128"/>
      <c r="D20" s="128"/>
      <c r="E20" s="128"/>
      <c r="F20" s="128"/>
      <c r="G20" s="129"/>
      <c r="I20" s="61"/>
    </row>
    <row r="21" spans="1:9" s="56" customFormat="1" ht="48" customHeight="1" x14ac:dyDescent="0.2">
      <c r="A21" s="127"/>
      <c r="B21" s="114" t="s">
        <v>250</v>
      </c>
      <c r="C21" s="114"/>
      <c r="D21" s="114"/>
      <c r="E21" s="114"/>
      <c r="F21" s="114"/>
      <c r="G21" s="115"/>
      <c r="I21" s="61"/>
    </row>
    <row r="22" spans="1:9" s="56" customFormat="1" ht="12" customHeight="1" x14ac:dyDescent="0.2">
      <c r="A22" s="127"/>
      <c r="B22" s="114" t="s">
        <v>251</v>
      </c>
      <c r="C22" s="114"/>
      <c r="D22" s="114"/>
      <c r="E22" s="114"/>
      <c r="F22" s="114"/>
      <c r="G22" s="115"/>
      <c r="I22" s="61"/>
    </row>
    <row r="23" spans="1:9" s="56" customFormat="1" ht="12" customHeight="1" x14ac:dyDescent="0.2">
      <c r="A23" s="127"/>
      <c r="B23" s="114" t="s">
        <v>252</v>
      </c>
      <c r="C23" s="114"/>
      <c r="D23" s="114"/>
      <c r="E23" s="114"/>
      <c r="F23" s="114"/>
      <c r="G23" s="115"/>
      <c r="I23" s="61"/>
    </row>
    <row r="24" spans="1:9" s="56" customFormat="1" ht="24" customHeight="1" x14ac:dyDescent="0.2">
      <c r="A24" s="127"/>
      <c r="B24" s="114" t="s">
        <v>255</v>
      </c>
      <c r="C24" s="114"/>
      <c r="D24" s="114"/>
      <c r="E24" s="114"/>
      <c r="F24" s="114"/>
      <c r="G24" s="115"/>
      <c r="I24" s="61"/>
    </row>
    <row r="25" spans="1:9" s="56" customFormat="1" ht="24" customHeight="1" x14ac:dyDescent="0.2">
      <c r="A25" s="127"/>
      <c r="B25" s="114" t="s">
        <v>254</v>
      </c>
      <c r="C25" s="114"/>
      <c r="D25" s="114"/>
      <c r="E25" s="114"/>
      <c r="F25" s="114"/>
      <c r="G25" s="115"/>
      <c r="I25" s="61"/>
    </row>
    <row r="26" spans="1:9" s="56" customFormat="1" ht="24" customHeight="1" x14ac:dyDescent="0.2">
      <c r="A26" s="127"/>
      <c r="B26" s="114" t="s">
        <v>256</v>
      </c>
      <c r="C26" s="114"/>
      <c r="D26" s="114"/>
      <c r="E26" s="114"/>
      <c r="F26" s="114"/>
      <c r="G26" s="115"/>
      <c r="I26" s="61"/>
    </row>
    <row r="27" spans="1:9" s="56" customFormat="1" ht="24" customHeight="1" x14ac:dyDescent="0.2">
      <c r="A27" s="107"/>
      <c r="B27" s="116" t="s">
        <v>257</v>
      </c>
      <c r="C27" s="116"/>
      <c r="D27" s="116"/>
      <c r="E27" s="116"/>
      <c r="F27" s="116"/>
      <c r="G27" s="117"/>
      <c r="I27" s="61"/>
    </row>
    <row r="28" spans="1:9" s="56" customFormat="1" ht="30" customHeight="1" x14ac:dyDescent="0.2">
      <c r="A28" s="61"/>
      <c r="B28" s="61"/>
      <c r="C28" s="61"/>
      <c r="D28" s="61"/>
      <c r="E28" s="61"/>
      <c r="F28" s="70" t="s">
        <v>268</v>
      </c>
      <c r="G28" s="69"/>
    </row>
    <row r="29" spans="1:9" x14ac:dyDescent="0.25">
      <c r="B29" s="99" t="s">
        <v>309</v>
      </c>
      <c r="C29" s="99"/>
      <c r="D29" s="99"/>
      <c r="E29" s="99"/>
      <c r="F29" s="99"/>
      <c r="G29" s="99"/>
    </row>
    <row r="30" spans="1:9" ht="14.45" customHeight="1" x14ac:dyDescent="0.25">
      <c r="A30" s="78" t="s">
        <v>258</v>
      </c>
      <c r="B30" s="110" t="str">
        <f>"I, " &amp; 'Personal Details'!C12 &amp; " " &amp; 'Personal Details'!C14</f>
        <v xml:space="preserve">I,  </v>
      </c>
      <c r="C30" s="110"/>
      <c r="D30" s="110"/>
      <c r="E30" s="110"/>
      <c r="F30" s="110"/>
      <c r="G30" s="111"/>
    </row>
    <row r="31" spans="1:9" x14ac:dyDescent="0.25">
      <c r="A31" s="79"/>
      <c r="B31" s="112" t="str">
        <f>"Mobile number: " &amp; 'Personal Details'!C19</f>
        <v xml:space="preserve">Mobile number: </v>
      </c>
      <c r="C31" s="112"/>
      <c r="D31" s="112"/>
      <c r="E31" s="112"/>
      <c r="F31" s="112"/>
      <c r="G31" s="113"/>
    </row>
    <row r="32" spans="1:9" x14ac:dyDescent="0.25">
      <c r="A32" s="79"/>
      <c r="B32" s="112" t="str">
        <f>"E-mail address: " &amp; 'Personal Details'!C18</f>
        <v xml:space="preserve">E-mail address: </v>
      </c>
      <c r="C32" s="112"/>
      <c r="D32" s="112"/>
      <c r="E32" s="112"/>
      <c r="F32" s="112"/>
      <c r="G32" s="113"/>
    </row>
    <row r="33" spans="1:7" x14ac:dyDescent="0.25">
      <c r="A33" s="79"/>
      <c r="B33" s="97"/>
      <c r="C33" s="97"/>
      <c r="D33" s="97"/>
      <c r="E33" s="97"/>
      <c r="F33" s="97"/>
      <c r="G33" s="98"/>
    </row>
    <row r="34" spans="1:7" x14ac:dyDescent="0.25">
      <c r="A34" s="79"/>
      <c r="B34" s="97" t="s">
        <v>260</v>
      </c>
      <c r="C34" s="97"/>
      <c r="D34" s="97"/>
      <c r="E34" s="97"/>
      <c r="F34" s="97"/>
      <c r="G34" s="98"/>
    </row>
    <row r="35" spans="1:7" x14ac:dyDescent="0.25">
      <c r="A35" s="79"/>
      <c r="B35" s="97" t="s">
        <v>259</v>
      </c>
      <c r="C35" s="97"/>
      <c r="D35" s="97"/>
      <c r="E35" s="97"/>
      <c r="F35" s="97"/>
      <c r="G35" s="98"/>
    </row>
    <row r="36" spans="1:7" x14ac:dyDescent="0.25">
      <c r="A36" s="79"/>
      <c r="B36" s="97" t="str">
        <f ca="1">"with effect from from " &amp; TEXT(NOW(),"d mmmm yyyy") &amp; ", that:"</f>
        <v>with effect from from 5 August 2024, that:</v>
      </c>
      <c r="C36" s="97"/>
      <c r="D36" s="97"/>
      <c r="E36" s="97"/>
      <c r="F36" s="97"/>
      <c r="G36" s="98"/>
    </row>
    <row r="37" spans="1:7" x14ac:dyDescent="0.25">
      <c r="A37" s="79"/>
      <c r="B37" s="97"/>
      <c r="C37" s="97"/>
      <c r="D37" s="97"/>
      <c r="E37" s="97"/>
      <c r="F37" s="97"/>
      <c r="G37" s="98"/>
    </row>
    <row r="38" spans="1:7" ht="30" customHeight="1" x14ac:dyDescent="0.25">
      <c r="A38" s="79"/>
      <c r="B38" s="108" t="s">
        <v>261</v>
      </c>
      <c r="C38" s="108"/>
      <c r="D38" s="108"/>
      <c r="E38" s="108"/>
      <c r="F38" s="108"/>
      <c r="G38" s="109"/>
    </row>
    <row r="39" spans="1:7" ht="15" customHeight="1" x14ac:dyDescent="0.25">
      <c r="A39" s="79"/>
      <c r="B39" s="108" t="s">
        <v>265</v>
      </c>
      <c r="C39" s="108"/>
      <c r="D39" s="108"/>
      <c r="E39" s="108"/>
      <c r="F39" s="108"/>
      <c r="G39" s="109"/>
    </row>
    <row r="40" spans="1:7" ht="30" customHeight="1" x14ac:dyDescent="0.25">
      <c r="A40" s="79"/>
      <c r="B40" s="108" t="s">
        <v>262</v>
      </c>
      <c r="C40" s="108"/>
      <c r="D40" s="108"/>
      <c r="E40" s="108"/>
      <c r="F40" s="108"/>
      <c r="G40" s="109"/>
    </row>
    <row r="41" spans="1:7" ht="30" customHeight="1" x14ac:dyDescent="0.25">
      <c r="A41" s="79"/>
      <c r="B41" s="108" t="s">
        <v>263</v>
      </c>
      <c r="C41" s="108"/>
      <c r="D41" s="108"/>
      <c r="E41" s="108"/>
      <c r="F41" s="108"/>
      <c r="G41" s="109"/>
    </row>
    <row r="42" spans="1:7" ht="57" customHeight="1" x14ac:dyDescent="0.25">
      <c r="A42" s="79"/>
      <c r="B42" s="108" t="s">
        <v>264</v>
      </c>
      <c r="C42" s="108"/>
      <c r="D42" s="108"/>
      <c r="E42" s="108"/>
      <c r="F42" s="108"/>
      <c r="G42" s="109"/>
    </row>
    <row r="43" spans="1:7" x14ac:dyDescent="0.25">
      <c r="A43" s="79"/>
      <c r="G43" s="5"/>
    </row>
    <row r="44" spans="1:7" ht="24" customHeight="1" x14ac:dyDescent="0.25">
      <c r="A44" s="79"/>
      <c r="E44" s="62" t="s">
        <v>276</v>
      </c>
      <c r="F44" s="6"/>
      <c r="G44" s="64"/>
    </row>
    <row r="45" spans="1:7" ht="24" customHeight="1" x14ac:dyDescent="0.25">
      <c r="A45" s="79"/>
      <c r="E45" s="62" t="s">
        <v>275</v>
      </c>
      <c r="F45" s="6"/>
      <c r="G45" s="64"/>
    </row>
    <row r="46" spans="1:7" ht="19.899999999999999" customHeight="1" x14ac:dyDescent="0.25">
      <c r="A46" s="79"/>
      <c r="E46" s="62" t="s">
        <v>266</v>
      </c>
      <c r="F46" s="63"/>
      <c r="G46" s="65"/>
    </row>
    <row r="47" spans="1:7" s="56" customFormat="1" ht="12" x14ac:dyDescent="0.2">
      <c r="A47" s="80"/>
      <c r="B47" s="66"/>
      <c r="C47" s="66"/>
      <c r="D47" s="66"/>
      <c r="E47" s="66"/>
      <c r="F47" s="66"/>
      <c r="G47" s="67"/>
    </row>
    <row r="48" spans="1:7" s="56" customFormat="1" ht="12" x14ac:dyDescent="0.2"/>
    <row r="49" spans="1:7" x14ac:dyDescent="0.25">
      <c r="A49" s="78" t="s">
        <v>267</v>
      </c>
      <c r="B49" s="4" t="s">
        <v>236</v>
      </c>
      <c r="C49" s="4"/>
      <c r="D49" s="4"/>
      <c r="E49" s="4"/>
      <c r="F49" s="58"/>
      <c r="G49" s="55" t="s">
        <v>209</v>
      </c>
    </row>
    <row r="50" spans="1:7" ht="21" x14ac:dyDescent="0.25">
      <c r="A50" s="79"/>
      <c r="B50" s="9" t="s">
        <v>227</v>
      </c>
      <c r="C50" s="118" t="s">
        <v>237</v>
      </c>
      <c r="D50" s="118"/>
      <c r="E50" s="118"/>
      <c r="F50" s="119"/>
      <c r="G50" s="57"/>
    </row>
    <row r="51" spans="1:7" ht="21" x14ac:dyDescent="0.25">
      <c r="A51" s="79"/>
      <c r="B51" s="9" t="s">
        <v>228</v>
      </c>
      <c r="C51" s="118" t="s">
        <v>218</v>
      </c>
      <c r="D51" s="118"/>
      <c r="E51" s="118"/>
      <c r="F51" s="119"/>
      <c r="G51" s="57"/>
    </row>
    <row r="52" spans="1:7" ht="21" x14ac:dyDescent="0.25">
      <c r="A52" s="79"/>
      <c r="B52" s="9" t="s">
        <v>229</v>
      </c>
      <c r="C52" s="118" t="s">
        <v>219</v>
      </c>
      <c r="D52" s="118"/>
      <c r="E52" s="118"/>
      <c r="F52" s="119"/>
      <c r="G52" s="57"/>
    </row>
    <row r="53" spans="1:7" ht="21" x14ac:dyDescent="0.25">
      <c r="A53" s="79"/>
      <c r="B53" s="9" t="s">
        <v>230</v>
      </c>
      <c r="C53" s="118" t="s">
        <v>220</v>
      </c>
      <c r="D53" s="118"/>
      <c r="E53" s="118"/>
      <c r="F53" s="119"/>
      <c r="G53" s="57"/>
    </row>
    <row r="54" spans="1:7" ht="21" x14ac:dyDescent="0.25">
      <c r="A54" s="79"/>
      <c r="B54" s="9" t="s">
        <v>231</v>
      </c>
      <c r="C54" s="118" t="s">
        <v>221</v>
      </c>
      <c r="D54" s="118"/>
      <c r="E54" s="118"/>
      <c r="F54" s="119"/>
      <c r="G54" s="57"/>
    </row>
    <row r="55" spans="1:7" ht="21" x14ac:dyDescent="0.25">
      <c r="A55" s="79"/>
      <c r="B55" s="9" t="s">
        <v>232</v>
      </c>
      <c r="C55" s="118" t="s">
        <v>222</v>
      </c>
      <c r="D55" s="118"/>
      <c r="E55" s="118"/>
      <c r="F55" s="119"/>
      <c r="G55" s="57"/>
    </row>
    <row r="56" spans="1:7" ht="21" x14ac:dyDescent="0.25">
      <c r="A56" s="79"/>
      <c r="B56" s="9" t="s">
        <v>233</v>
      </c>
      <c r="C56" s="118" t="s">
        <v>223</v>
      </c>
      <c r="D56" s="118"/>
      <c r="E56" s="118"/>
      <c r="F56" s="119"/>
      <c r="G56" s="57"/>
    </row>
    <row r="57" spans="1:7" ht="21" x14ac:dyDescent="0.25">
      <c r="A57" s="79"/>
      <c r="B57" s="9" t="s">
        <v>234</v>
      </c>
      <c r="C57" s="118" t="s">
        <v>224</v>
      </c>
      <c r="D57" s="118"/>
      <c r="E57" s="118"/>
      <c r="F57" s="119"/>
      <c r="G57" s="57"/>
    </row>
    <row r="58" spans="1:7" ht="21" x14ac:dyDescent="0.25">
      <c r="A58" s="80"/>
      <c r="B58" s="59" t="s">
        <v>235</v>
      </c>
      <c r="C58" s="120" t="s">
        <v>225</v>
      </c>
      <c r="D58" s="120"/>
      <c r="E58" s="120"/>
      <c r="F58" s="120"/>
      <c r="G58" s="60"/>
    </row>
    <row r="59" spans="1:7" s="56" customFormat="1" ht="19.899999999999999" customHeight="1" x14ac:dyDescent="0.2"/>
    <row r="60" spans="1:7" s="56" customFormat="1" ht="36" customHeight="1" x14ac:dyDescent="0.2">
      <c r="A60" s="106" t="s">
        <v>269</v>
      </c>
      <c r="B60" s="102" t="s">
        <v>270</v>
      </c>
      <c r="C60" s="102"/>
      <c r="D60" s="102"/>
      <c r="E60" s="102"/>
      <c r="F60" s="102"/>
      <c r="G60" s="103"/>
    </row>
    <row r="61" spans="1:7" s="56" customFormat="1" ht="48" customHeight="1" x14ac:dyDescent="0.2">
      <c r="A61" s="107"/>
      <c r="B61" s="104" t="s">
        <v>271</v>
      </c>
      <c r="C61" s="104"/>
      <c r="D61" s="104"/>
      <c r="E61" s="104"/>
      <c r="F61" s="104"/>
      <c r="G61" s="105"/>
    </row>
    <row r="62" spans="1:7" s="56" customFormat="1" ht="15.75" customHeight="1" x14ac:dyDescent="0.2">
      <c r="A62" s="68"/>
      <c r="B62" s="99" t="s">
        <v>309</v>
      </c>
      <c r="C62" s="99"/>
      <c r="D62" s="99"/>
      <c r="E62" s="99"/>
      <c r="F62" s="99"/>
      <c r="G62" s="99"/>
    </row>
    <row r="63" spans="1:7" ht="14.45" customHeight="1" x14ac:dyDescent="0.25">
      <c r="A63" s="78" t="s">
        <v>272</v>
      </c>
      <c r="B63" s="110" t="str">
        <f>B30</f>
        <v xml:space="preserve">I,  </v>
      </c>
      <c r="C63" s="110"/>
      <c r="D63" s="110"/>
      <c r="E63" s="110"/>
      <c r="F63" s="110"/>
      <c r="G63" s="111"/>
    </row>
    <row r="64" spans="1:7" x14ac:dyDescent="0.25">
      <c r="A64" s="79"/>
      <c r="B64" s="112" t="str">
        <f>B31</f>
        <v xml:space="preserve">Mobile number: </v>
      </c>
      <c r="C64" s="112"/>
      <c r="D64" s="112"/>
      <c r="E64" s="112"/>
      <c r="F64" s="112"/>
      <c r="G64" s="113"/>
    </row>
    <row r="65" spans="1:7" x14ac:dyDescent="0.25">
      <c r="A65" s="79"/>
      <c r="B65" s="112" t="str">
        <f>B32</f>
        <v xml:space="preserve">E-mail address: </v>
      </c>
      <c r="C65" s="112"/>
      <c r="D65" s="112"/>
      <c r="E65" s="112"/>
      <c r="F65" s="112"/>
      <c r="G65" s="113"/>
    </row>
    <row r="66" spans="1:7" ht="7.9" customHeight="1" x14ac:dyDescent="0.25">
      <c r="A66" s="79"/>
      <c r="B66" s="97"/>
      <c r="C66" s="97"/>
      <c r="D66" s="97"/>
      <c r="E66" s="97"/>
      <c r="F66" s="97"/>
      <c r="G66" s="98"/>
    </row>
    <row r="67" spans="1:7" x14ac:dyDescent="0.25">
      <c r="A67" s="79"/>
      <c r="B67" s="97" t="s">
        <v>260</v>
      </c>
      <c r="C67" s="97"/>
      <c r="D67" s="97"/>
      <c r="E67" s="97"/>
      <c r="F67" s="97"/>
      <c r="G67" s="98"/>
    </row>
    <row r="68" spans="1:7" x14ac:dyDescent="0.25">
      <c r="A68" s="79"/>
      <c r="B68" s="97" t="s">
        <v>274</v>
      </c>
      <c r="C68" s="97"/>
      <c r="D68" s="97"/>
      <c r="E68" s="97"/>
      <c r="F68" s="97"/>
      <c r="G68" s="98"/>
    </row>
    <row r="69" spans="1:7" ht="7.9" customHeight="1" x14ac:dyDescent="0.25">
      <c r="A69" s="79"/>
      <c r="B69" s="97"/>
      <c r="C69" s="97"/>
      <c r="D69" s="97"/>
      <c r="E69" s="97"/>
      <c r="F69" s="97"/>
      <c r="G69" s="98"/>
    </row>
    <row r="70" spans="1:7" s="71" customFormat="1" ht="61.5" customHeight="1" x14ac:dyDescent="0.2">
      <c r="A70" s="79"/>
      <c r="B70" s="100" t="s">
        <v>273</v>
      </c>
      <c r="C70" s="100"/>
      <c r="D70" s="100"/>
      <c r="E70" s="100"/>
      <c r="F70" s="100"/>
      <c r="G70" s="101"/>
    </row>
    <row r="71" spans="1:7" s="71" customFormat="1" ht="84" customHeight="1" x14ac:dyDescent="0.2">
      <c r="A71" s="79"/>
      <c r="B71" s="100" t="s">
        <v>299</v>
      </c>
      <c r="C71" s="100"/>
      <c r="D71" s="100"/>
      <c r="E71" s="100"/>
      <c r="F71" s="100"/>
      <c r="G71" s="101"/>
    </row>
    <row r="72" spans="1:7" s="71" customFormat="1" ht="38.25" customHeight="1" x14ac:dyDescent="0.2">
      <c r="A72" s="79"/>
      <c r="B72" s="100" t="s">
        <v>300</v>
      </c>
      <c r="C72" s="100"/>
      <c r="D72" s="100"/>
      <c r="E72" s="100"/>
      <c r="F72" s="100"/>
      <c r="G72" s="101"/>
    </row>
    <row r="73" spans="1:7" s="71" customFormat="1" ht="83.25" customHeight="1" x14ac:dyDescent="0.2">
      <c r="A73" s="79"/>
      <c r="B73" s="100" t="s">
        <v>301</v>
      </c>
      <c r="C73" s="100"/>
      <c r="D73" s="100"/>
      <c r="E73" s="100"/>
      <c r="F73" s="100"/>
      <c r="G73" s="101"/>
    </row>
    <row r="74" spans="1:7" s="71" customFormat="1" ht="141" customHeight="1" x14ac:dyDescent="0.2">
      <c r="A74" s="79"/>
      <c r="B74" s="100" t="s">
        <v>298</v>
      </c>
      <c r="C74" s="100"/>
      <c r="D74" s="100"/>
      <c r="E74" s="100"/>
      <c r="F74" s="100"/>
      <c r="G74" s="101"/>
    </row>
    <row r="75" spans="1:7" s="71" customFormat="1" ht="84" customHeight="1" x14ac:dyDescent="0.2">
      <c r="A75" s="79"/>
      <c r="B75" s="100" t="s">
        <v>302</v>
      </c>
      <c r="C75" s="100"/>
      <c r="D75" s="100"/>
      <c r="E75" s="100"/>
      <c r="F75" s="100"/>
      <c r="G75" s="101"/>
    </row>
    <row r="76" spans="1:7" s="71" customFormat="1" ht="38.25" customHeight="1" x14ac:dyDescent="0.2">
      <c r="A76" s="79"/>
      <c r="B76" s="100" t="s">
        <v>303</v>
      </c>
      <c r="C76" s="100"/>
      <c r="D76" s="100"/>
      <c r="E76" s="100"/>
      <c r="F76" s="100"/>
      <c r="G76" s="101"/>
    </row>
    <row r="77" spans="1:7" s="71" customFormat="1" ht="61.5" customHeight="1" x14ac:dyDescent="0.2">
      <c r="A77" s="79"/>
      <c r="B77" s="100" t="s">
        <v>304</v>
      </c>
      <c r="C77" s="100"/>
      <c r="D77" s="100"/>
      <c r="E77" s="100"/>
      <c r="F77" s="100"/>
      <c r="G77" s="101"/>
    </row>
    <row r="78" spans="1:7" s="71" customFormat="1" ht="25.5" customHeight="1" x14ac:dyDescent="0.2">
      <c r="A78" s="79"/>
      <c r="B78" s="100" t="s">
        <v>305</v>
      </c>
      <c r="C78" s="100"/>
      <c r="D78" s="100"/>
      <c r="E78" s="100"/>
      <c r="F78" s="100"/>
      <c r="G78" s="101"/>
    </row>
    <row r="79" spans="1:7" s="71" customFormat="1" ht="48" customHeight="1" x14ac:dyDescent="0.2">
      <c r="A79" s="79"/>
      <c r="B79" s="100" t="s">
        <v>306</v>
      </c>
      <c r="C79" s="100"/>
      <c r="D79" s="100"/>
      <c r="E79" s="100"/>
      <c r="F79" s="100"/>
      <c r="G79" s="101"/>
    </row>
    <row r="80" spans="1:7" ht="24" customHeight="1" x14ac:dyDescent="0.25">
      <c r="A80" s="79"/>
      <c r="E80" s="62" t="s">
        <v>276</v>
      </c>
      <c r="F80" s="6"/>
      <c r="G80" s="64"/>
    </row>
    <row r="81" spans="1:7" ht="24" customHeight="1" x14ac:dyDescent="0.25">
      <c r="A81" s="79"/>
      <c r="E81" s="62" t="s">
        <v>275</v>
      </c>
      <c r="F81" s="6"/>
      <c r="G81" s="64"/>
    </row>
    <row r="82" spans="1:7" ht="24" customHeight="1" x14ac:dyDescent="0.25">
      <c r="A82" s="79"/>
      <c r="E82" s="62" t="s">
        <v>266</v>
      </c>
      <c r="F82" s="63"/>
      <c r="G82" s="65"/>
    </row>
    <row r="84" spans="1:7" x14ac:dyDescent="0.25">
      <c r="B84" s="99" t="s">
        <v>309</v>
      </c>
      <c r="C84" s="99"/>
      <c r="D84" s="99"/>
      <c r="E84" s="99"/>
      <c r="F84" s="99"/>
      <c r="G84" s="99"/>
    </row>
    <row r="85" spans="1:7" x14ac:dyDescent="0.25">
      <c r="B85" s="1"/>
    </row>
    <row r="86" spans="1:7" x14ac:dyDescent="0.25">
      <c r="B86" s="1"/>
    </row>
    <row r="87" spans="1:7" x14ac:dyDescent="0.25">
      <c r="B87" s="1"/>
    </row>
    <row r="88" spans="1:7" x14ac:dyDescent="0.25">
      <c r="B88" s="1"/>
    </row>
  </sheetData>
  <mergeCells count="74">
    <mergeCell ref="B17:G17"/>
    <mergeCell ref="A9:A17"/>
    <mergeCell ref="B21:G21"/>
    <mergeCell ref="B22:G22"/>
    <mergeCell ref="A3:D3"/>
    <mergeCell ref="B12:G12"/>
    <mergeCell ref="B13:G13"/>
    <mergeCell ref="B14:G14"/>
    <mergeCell ref="B15:G15"/>
    <mergeCell ref="B16:G16"/>
    <mergeCell ref="A4:G4"/>
    <mergeCell ref="B20:G20"/>
    <mergeCell ref="A20:A27"/>
    <mergeCell ref="A1:E1"/>
    <mergeCell ref="A2:E2"/>
    <mergeCell ref="B10:G10"/>
    <mergeCell ref="B11:G11"/>
    <mergeCell ref="B9:G9"/>
    <mergeCell ref="B6:G6"/>
    <mergeCell ref="B7:G7"/>
    <mergeCell ref="A6:A7"/>
    <mergeCell ref="B29:G29"/>
    <mergeCell ref="A49:A58"/>
    <mergeCell ref="C50:F50"/>
    <mergeCell ref="C51:F51"/>
    <mergeCell ref="C52:F52"/>
    <mergeCell ref="C53:F53"/>
    <mergeCell ref="C54:F54"/>
    <mergeCell ref="C55:F55"/>
    <mergeCell ref="C56:F56"/>
    <mergeCell ref="C57:F57"/>
    <mergeCell ref="C58:F58"/>
    <mergeCell ref="B23:G23"/>
    <mergeCell ref="B24:G24"/>
    <mergeCell ref="B25:G25"/>
    <mergeCell ref="B27:G27"/>
    <mergeCell ref="B26:G26"/>
    <mergeCell ref="B39:G39"/>
    <mergeCell ref="A30:A47"/>
    <mergeCell ref="B38:G38"/>
    <mergeCell ref="B40:G40"/>
    <mergeCell ref="B41:G41"/>
    <mergeCell ref="B36:G36"/>
    <mergeCell ref="B37:G37"/>
    <mergeCell ref="B31:G31"/>
    <mergeCell ref="B32:G32"/>
    <mergeCell ref="B33:G33"/>
    <mergeCell ref="B34:G34"/>
    <mergeCell ref="B35:G35"/>
    <mergeCell ref="B30:G30"/>
    <mergeCell ref="A63:A82"/>
    <mergeCell ref="B60:G60"/>
    <mergeCell ref="B61:G61"/>
    <mergeCell ref="A60:A61"/>
    <mergeCell ref="B42:G42"/>
    <mergeCell ref="B70:G70"/>
    <mergeCell ref="B71:G71"/>
    <mergeCell ref="B72:G72"/>
    <mergeCell ref="B73:G73"/>
    <mergeCell ref="B74:G74"/>
    <mergeCell ref="B62:G62"/>
    <mergeCell ref="B63:G63"/>
    <mergeCell ref="B64:G64"/>
    <mergeCell ref="B65:G65"/>
    <mergeCell ref="B66:G66"/>
    <mergeCell ref="B67:G67"/>
    <mergeCell ref="B68:G68"/>
    <mergeCell ref="B69:G69"/>
    <mergeCell ref="B84:G84"/>
    <mergeCell ref="B75:G75"/>
    <mergeCell ref="B76:G76"/>
    <mergeCell ref="B77:G77"/>
    <mergeCell ref="B78:G78"/>
    <mergeCell ref="B79:G79"/>
  </mergeCells>
  <dataValidations count="1">
    <dataValidation type="list" allowBlank="1" showInputMessage="1" showErrorMessage="1" sqref="G50:G58" xr:uid="{0D0A6BA3-C0CA-45A5-BBE4-144ED500A82B}">
      <formula1>"Yes, No"</formula1>
    </dataValidation>
  </dataValidations>
  <pageMargins left="0.39370078740157483" right="0.39370078740157483" top="0.39370078740157483" bottom="0.39370078740157483" header="0.31496062992125984" footer="0.31496062992125984"/>
  <pageSetup paperSize="9" orientation="portrait" r:id="rId1"/>
  <rowBreaks count="3" manualBreakCount="3">
    <brk id="29" max="16383" man="1"/>
    <brk id="59" max="16383" man="1"/>
    <brk id="84"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EX103"/>
  <sheetViews>
    <sheetView workbookViewId="0">
      <selection activeCell="AE23" sqref="AE23"/>
    </sheetView>
  </sheetViews>
  <sheetFormatPr defaultRowHeight="15" x14ac:dyDescent="0.25"/>
  <cols>
    <col min="1" max="105" width="3.7109375" customWidth="1"/>
    <col min="113" max="113" width="1.7109375" customWidth="1"/>
  </cols>
  <sheetData>
    <row r="1" spans="1:154" s="14" customFormat="1" ht="50.1" customHeight="1" x14ac:dyDescent="0.2">
      <c r="A1" s="12" t="s">
        <v>71</v>
      </c>
      <c r="B1" s="13" t="s">
        <v>72</v>
      </c>
      <c r="C1" s="13" t="s">
        <v>73</v>
      </c>
      <c r="D1" s="13" t="s">
        <v>74</v>
      </c>
      <c r="E1" s="13" t="s">
        <v>75</v>
      </c>
      <c r="G1" s="15" t="s">
        <v>118</v>
      </c>
      <c r="H1" s="15" t="s">
        <v>119</v>
      </c>
      <c r="I1" s="15" t="s">
        <v>120</v>
      </c>
      <c r="J1" s="16" t="s">
        <v>76</v>
      </c>
      <c r="K1" s="16" t="s">
        <v>121</v>
      </c>
      <c r="L1" s="13" t="s">
        <v>77</v>
      </c>
      <c r="M1" s="12" t="s">
        <v>78</v>
      </c>
      <c r="N1" s="13" t="s">
        <v>79</v>
      </c>
      <c r="O1" s="13" t="s">
        <v>80</v>
      </c>
      <c r="P1" s="13" t="s">
        <v>81</v>
      </c>
      <c r="Q1" s="13" t="s">
        <v>114</v>
      </c>
      <c r="R1" s="16" t="s">
        <v>102</v>
      </c>
      <c r="S1" s="16" t="s">
        <v>103</v>
      </c>
      <c r="T1" s="21" t="s">
        <v>98</v>
      </c>
      <c r="U1" s="19" t="s">
        <v>95</v>
      </c>
      <c r="V1" s="19" t="s">
        <v>94</v>
      </c>
      <c r="W1" s="13" t="s">
        <v>93</v>
      </c>
      <c r="X1" s="12" t="s">
        <v>96</v>
      </c>
      <c r="Y1" s="20" t="s">
        <v>97</v>
      </c>
      <c r="Z1" s="18"/>
      <c r="AA1" s="17" t="s">
        <v>82</v>
      </c>
      <c r="AB1" s="17" t="s">
        <v>83</v>
      </c>
      <c r="AC1" s="17" t="s">
        <v>84</v>
      </c>
      <c r="AD1" s="18"/>
      <c r="AE1" s="17" t="s">
        <v>281</v>
      </c>
      <c r="AF1" s="17" t="s">
        <v>280</v>
      </c>
      <c r="AG1" s="17" t="s">
        <v>85</v>
      </c>
      <c r="AH1" s="17" t="s">
        <v>86</v>
      </c>
      <c r="AI1" s="17" t="s">
        <v>87</v>
      </c>
      <c r="AJ1" s="17" t="s">
        <v>88</v>
      </c>
      <c r="AK1" s="17" t="s">
        <v>89</v>
      </c>
      <c r="AL1" s="17" t="s">
        <v>90</v>
      </c>
      <c r="AM1" s="17" t="s">
        <v>91</v>
      </c>
      <c r="AN1" s="17" t="s">
        <v>92</v>
      </c>
      <c r="AO1" s="18"/>
      <c r="AP1" s="17" t="s">
        <v>289</v>
      </c>
      <c r="AQ1" s="17" t="s">
        <v>290</v>
      </c>
      <c r="AR1" s="17" t="s">
        <v>291</v>
      </c>
      <c r="AS1" s="17" t="s">
        <v>292</v>
      </c>
      <c r="AT1" s="17" t="s">
        <v>293</v>
      </c>
      <c r="AU1" s="17" t="s">
        <v>294</v>
      </c>
      <c r="AV1" s="17" t="s">
        <v>136</v>
      </c>
      <c r="AW1" s="17" t="s">
        <v>295</v>
      </c>
      <c r="AX1" s="17" t="s">
        <v>296</v>
      </c>
      <c r="AY1" s="17" t="s">
        <v>288</v>
      </c>
      <c r="AZ1" s="18"/>
      <c r="BA1" s="16" t="s">
        <v>99</v>
      </c>
      <c r="BB1" s="16" t="s">
        <v>100</v>
      </c>
      <c r="BC1" s="16" t="s">
        <v>101</v>
      </c>
      <c r="BD1" s="16" t="s">
        <v>104</v>
      </c>
      <c r="BE1" s="13" t="s">
        <v>105</v>
      </c>
      <c r="BF1" s="16" t="s">
        <v>104</v>
      </c>
      <c r="BG1" s="13" t="s">
        <v>106</v>
      </c>
      <c r="BH1" s="13" t="s">
        <v>107</v>
      </c>
      <c r="BI1" s="13" t="s">
        <v>108</v>
      </c>
      <c r="BJ1" s="13" t="s">
        <v>109</v>
      </c>
      <c r="BK1" s="17" t="s">
        <v>110</v>
      </c>
      <c r="BL1" s="18"/>
      <c r="BM1" s="16" t="s">
        <v>9</v>
      </c>
      <c r="BN1" s="16" t="s">
        <v>10</v>
      </c>
      <c r="BO1" s="16" t="s">
        <v>11</v>
      </c>
      <c r="BP1" s="16" t="s">
        <v>16</v>
      </c>
      <c r="BQ1" s="16" t="s">
        <v>20</v>
      </c>
      <c r="BR1" s="16" t="s">
        <v>18</v>
      </c>
      <c r="BS1" s="16" t="s">
        <v>17</v>
      </c>
      <c r="BT1" s="16" t="s">
        <v>12</v>
      </c>
      <c r="BU1" s="16" t="s">
        <v>13</v>
      </c>
      <c r="BV1" s="16" t="s">
        <v>14</v>
      </c>
      <c r="BW1" s="16" t="s">
        <v>15</v>
      </c>
      <c r="BX1" s="16" t="s">
        <v>111</v>
      </c>
      <c r="BY1" s="17" t="s">
        <v>25</v>
      </c>
      <c r="BZ1" s="18"/>
      <c r="CA1" s="16" t="s">
        <v>9</v>
      </c>
      <c r="CB1" s="16" t="s">
        <v>10</v>
      </c>
      <c r="CC1" s="16" t="s">
        <v>11</v>
      </c>
      <c r="CD1" s="16" t="s">
        <v>16</v>
      </c>
      <c r="CE1" s="16" t="s">
        <v>20</v>
      </c>
      <c r="CF1" s="16" t="s">
        <v>18</v>
      </c>
      <c r="CG1" s="16" t="s">
        <v>17</v>
      </c>
      <c r="CH1" s="16" t="s">
        <v>12</v>
      </c>
      <c r="CI1" s="16" t="s">
        <v>13</v>
      </c>
      <c r="CJ1" s="16" t="s">
        <v>14</v>
      </c>
      <c r="CK1" s="16" t="s">
        <v>15</v>
      </c>
      <c r="CL1" s="16" t="s">
        <v>111</v>
      </c>
      <c r="CM1" s="17" t="s">
        <v>25</v>
      </c>
      <c r="CN1" s="18"/>
      <c r="CO1" s="16" t="s">
        <v>9</v>
      </c>
      <c r="CP1" s="16" t="s">
        <v>10</v>
      </c>
      <c r="CQ1" s="16" t="s">
        <v>11</v>
      </c>
      <c r="CR1" s="16" t="s">
        <v>16</v>
      </c>
      <c r="CS1" s="16" t="s">
        <v>20</v>
      </c>
      <c r="CT1" s="16" t="s">
        <v>18</v>
      </c>
      <c r="CU1" s="16" t="s">
        <v>17</v>
      </c>
      <c r="CV1" s="16" t="s">
        <v>12</v>
      </c>
      <c r="CW1" s="16" t="s">
        <v>13</v>
      </c>
      <c r="CX1" s="16" t="s">
        <v>14</v>
      </c>
      <c r="CY1" s="16" t="s">
        <v>15</v>
      </c>
      <c r="CZ1" s="16" t="s">
        <v>111</v>
      </c>
      <c r="DA1" s="17" t="s">
        <v>25</v>
      </c>
      <c r="DB1" s="18"/>
      <c r="DC1" s="22"/>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row>
    <row r="2" spans="1:154" s="14" customFormat="1" x14ac:dyDescent="0.25">
      <c r="A2" s="25"/>
      <c r="B2" s="26"/>
      <c r="C2" s="27"/>
      <c r="D2" s="24"/>
      <c r="E2" s="24"/>
      <c r="G2" s="28"/>
      <c r="H2" s="28"/>
      <c r="I2" s="28"/>
      <c r="J2" s="29"/>
      <c r="K2"/>
      <c r="L2">
        <f>'Personal Details'!C14</f>
        <v>0</v>
      </c>
      <c r="M2">
        <f>'Personal Details'!C12</f>
        <v>0</v>
      </c>
      <c r="N2">
        <f>'Personal Details'!C13</f>
        <v>0</v>
      </c>
      <c r="O2" t="str">
        <f>'Personal Details'!D28</f>
        <v>Ordinary</v>
      </c>
      <c r="P2">
        <f>'Personal Details'!C16</f>
        <v>0</v>
      </c>
      <c r="Q2">
        <f>'Personal Details'!C17</f>
        <v>0</v>
      </c>
      <c r="R2" s="42">
        <f>'Personal Details'!C19</f>
        <v>0</v>
      </c>
      <c r="S2">
        <f>'Personal Details'!C18</f>
        <v>0</v>
      </c>
      <c r="T2" s="10">
        <f>DATE('Personal Details'!C15,1,1)</f>
        <v>1</v>
      </c>
      <c r="U2" s="32">
        <f ca="1">ROUNDDOWN(NOW(),0)</f>
        <v>45509</v>
      </c>
      <c r="V2" s="32"/>
      <c r="W2" s="33"/>
      <c r="X2" s="34" t="s">
        <v>123</v>
      </c>
      <c r="Y2" t="str">
        <f>IF('Personal Details'!C21="Referred by a member",'Personal Details'!C22,IF('Personal Details'!C21="Other",'Personal Details'!C22,""))</f>
        <v/>
      </c>
      <c r="Z2" s="31"/>
      <c r="AA2" t="str">
        <f>IF('Personal Details'!C20="WhatsApp","Y","")</f>
        <v/>
      </c>
      <c r="AB2" t="str">
        <f>IF('Personal Details'!C20="Email","Y","")</f>
        <v/>
      </c>
      <c r="AC2" t="str">
        <f>IF('Personal Details'!C20="SMS","Y","")</f>
        <v/>
      </c>
      <c r="AD2" s="31"/>
      <c r="AE2" t="str">
        <f>IF('Personal Details'!D39="Yes","Y","")</f>
        <v/>
      </c>
      <c r="AF2" t="str">
        <f>IF('Personal Details'!D40="Yes","Y","")</f>
        <v/>
      </c>
      <c r="AG2" t="str">
        <f>IF('Personal Details'!D41="Yes","Y","")</f>
        <v/>
      </c>
      <c r="AH2" t="str">
        <f>IF('Personal Details'!D42="Yes","Y","")</f>
        <v/>
      </c>
      <c r="AI2" t="str">
        <f>IF('Personal Details'!D43="Yes","Y","")</f>
        <v/>
      </c>
      <c r="AJ2" t="str">
        <f>IF('Personal Details'!D44="Yes","Y","")</f>
        <v/>
      </c>
      <c r="AK2" t="str">
        <f>IF('Personal Details'!D45="Yes","Y","")</f>
        <v/>
      </c>
      <c r="AL2" t="str">
        <f>IF('Personal Details'!D46="Yes","Y","")</f>
        <v/>
      </c>
      <c r="AM2" t="str">
        <f>IF('Personal Details'!D47="Yes","Y","")</f>
        <v/>
      </c>
      <c r="AN2" t="str">
        <f>IF('Personal Details'!D48="Yes","Y","")</f>
        <v/>
      </c>
      <c r="AO2" s="31"/>
      <c r="AP2" t="str">
        <f>IF(Participation!G50="Yes","Y","")</f>
        <v/>
      </c>
      <c r="AQ2" t="str">
        <f>IF(Participation!G51="Yes","Y","")</f>
        <v/>
      </c>
      <c r="AR2" t="str">
        <f>IF(Participation!G52="Yes","Y","")</f>
        <v/>
      </c>
      <c r="AS2" t="str">
        <f>IF(Participation!G53="Yes","Y","")</f>
        <v/>
      </c>
      <c r="AT2" t="str">
        <f>IF(Participation!G54="Yes","Y","")</f>
        <v/>
      </c>
      <c r="AU2" t="str">
        <f>IF(Participation!G55="Yes","Y","")</f>
        <v/>
      </c>
      <c r="AV2" t="str">
        <f>IF(Participation!G56="Yes","Y","")</f>
        <v/>
      </c>
      <c r="AW2" t="str">
        <f>IF(Participation!G57="Yes","Y","")</f>
        <v/>
      </c>
      <c r="AX2" t="str">
        <f>IF(Participation!G58="Yes","Y","")</f>
        <v/>
      </c>
      <c r="AY2" s="31"/>
      <c r="AZ2" s="31"/>
      <c r="BA2" s="35"/>
      <c r="BB2" s="35"/>
      <c r="BC2" s="35"/>
      <c r="BD2" s="36" t="s">
        <v>117</v>
      </c>
      <c r="BE2" s="36"/>
      <c r="BF2" s="36" t="s">
        <v>122</v>
      </c>
      <c r="BG2" s="36"/>
      <c r="BH2">
        <f>'Personal Details'!C24</f>
        <v>0</v>
      </c>
      <c r="BI2" s="30" t="s">
        <v>122</v>
      </c>
      <c r="BJ2" s="30" t="s">
        <v>122</v>
      </c>
      <c r="BK2">
        <f>'Personal Details'!C26</f>
        <v>0</v>
      </c>
      <c r="BL2" s="31"/>
      <c r="BM2">
        <f>'Car Details'!A5</f>
        <v>0</v>
      </c>
      <c r="BN2">
        <f>'Car Details'!B5</f>
        <v>0</v>
      </c>
      <c r="BO2">
        <f>'Car Details'!C5</f>
        <v>0</v>
      </c>
      <c r="BP2">
        <f>'Car Details'!D5</f>
        <v>0</v>
      </c>
      <c r="BQ2">
        <f>'Car Details'!E5</f>
        <v>0</v>
      </c>
      <c r="BR2">
        <f>'Car Details'!F5</f>
        <v>0</v>
      </c>
      <c r="BS2">
        <f>'Car Details'!G5</f>
        <v>0</v>
      </c>
      <c r="BT2">
        <f>'Car Details'!H5</f>
        <v>0</v>
      </c>
      <c r="BU2">
        <f>'Car Details'!I5</f>
        <v>0</v>
      </c>
      <c r="BV2">
        <f>'Car Details'!J5</f>
        <v>0</v>
      </c>
      <c r="BW2">
        <f>'Car Details'!K5</f>
        <v>0</v>
      </c>
      <c r="BX2">
        <f>'Car Details'!L5</f>
        <v>0</v>
      </c>
      <c r="BY2">
        <f>'Car Details'!M5</f>
        <v>0</v>
      </c>
      <c r="BZ2" s="31"/>
      <c r="CA2">
        <f>'Car Details'!A6</f>
        <v>0</v>
      </c>
      <c r="CB2">
        <f>'Car Details'!B6</f>
        <v>0</v>
      </c>
      <c r="CC2">
        <f>'Car Details'!C6</f>
        <v>0</v>
      </c>
      <c r="CD2">
        <f>'Car Details'!D6</f>
        <v>0</v>
      </c>
      <c r="CE2">
        <f>'Car Details'!E6</f>
        <v>0</v>
      </c>
      <c r="CF2">
        <f>'Car Details'!F6</f>
        <v>0</v>
      </c>
      <c r="CG2">
        <f>'Car Details'!G6</f>
        <v>0</v>
      </c>
      <c r="CH2">
        <f>'Car Details'!H6</f>
        <v>0</v>
      </c>
      <c r="CI2">
        <f>'Car Details'!I6</f>
        <v>0</v>
      </c>
      <c r="CJ2">
        <f>'Car Details'!J6</f>
        <v>0</v>
      </c>
      <c r="CK2">
        <f>'Car Details'!K6</f>
        <v>0</v>
      </c>
      <c r="CL2">
        <f>'Car Details'!L6</f>
        <v>0</v>
      </c>
      <c r="CM2">
        <f>'Car Details'!M6</f>
        <v>0</v>
      </c>
      <c r="CN2" s="31"/>
      <c r="CO2">
        <f>'Car Details'!A7</f>
        <v>0</v>
      </c>
      <c r="CP2">
        <f>'Car Details'!B7</f>
        <v>0</v>
      </c>
      <c r="CQ2">
        <f>'Car Details'!C7</f>
        <v>0</v>
      </c>
      <c r="CR2">
        <f>'Car Details'!D7</f>
        <v>0</v>
      </c>
      <c r="CS2">
        <f>'Car Details'!E7</f>
        <v>0</v>
      </c>
      <c r="CT2">
        <f>'Car Details'!F7</f>
        <v>0</v>
      </c>
      <c r="CU2">
        <f>'Car Details'!G7</f>
        <v>0</v>
      </c>
      <c r="CV2">
        <f>'Car Details'!H7</f>
        <v>0</v>
      </c>
      <c r="CW2">
        <f>'Car Details'!I7</f>
        <v>0</v>
      </c>
      <c r="CX2">
        <f>'Car Details'!J7</f>
        <v>0</v>
      </c>
      <c r="CY2">
        <f>'Car Details'!K7</f>
        <v>0</v>
      </c>
      <c r="CZ2">
        <f>'Car Details'!L7</f>
        <v>0</v>
      </c>
      <c r="DA2">
        <f>'Car Details'!M7</f>
        <v>0</v>
      </c>
      <c r="DB2" s="31"/>
      <c r="DC2" s="28"/>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row>
    <row r="3" spans="1:154" x14ac:dyDescent="0.25">
      <c r="A3" t="s">
        <v>71</v>
      </c>
      <c r="B3" t="s">
        <v>72</v>
      </c>
      <c r="C3" t="s">
        <v>73</v>
      </c>
      <c r="D3" t="s">
        <v>74</v>
      </c>
      <c r="E3" t="s">
        <v>75</v>
      </c>
      <c r="G3" t="s">
        <v>118</v>
      </c>
      <c r="H3">
        <v>2022</v>
      </c>
      <c r="I3" t="s">
        <v>90</v>
      </c>
      <c r="J3" t="s">
        <v>76</v>
      </c>
      <c r="K3" t="s">
        <v>121</v>
      </c>
      <c r="L3" t="s">
        <v>77</v>
      </c>
      <c r="M3" t="s">
        <v>78</v>
      </c>
      <c r="N3" t="s">
        <v>79</v>
      </c>
      <c r="O3" t="s">
        <v>80</v>
      </c>
      <c r="P3" t="s">
        <v>81</v>
      </c>
      <c r="Q3" t="s">
        <v>114</v>
      </c>
      <c r="R3" t="s">
        <v>102</v>
      </c>
      <c r="S3" t="s">
        <v>103</v>
      </c>
      <c r="T3" t="s">
        <v>98</v>
      </c>
      <c r="U3" t="s">
        <v>95</v>
      </c>
      <c r="V3" t="s">
        <v>94</v>
      </c>
      <c r="W3" t="s">
        <v>93</v>
      </c>
      <c r="X3" t="s">
        <v>96</v>
      </c>
      <c r="Y3" t="s">
        <v>97</v>
      </c>
      <c r="AA3" t="s">
        <v>82</v>
      </c>
      <c r="AB3" t="s">
        <v>83</v>
      </c>
      <c r="AC3" t="s">
        <v>84</v>
      </c>
      <c r="AE3" t="s">
        <v>281</v>
      </c>
      <c r="AF3" t="s">
        <v>280</v>
      </c>
      <c r="AG3" t="s">
        <v>85</v>
      </c>
      <c r="AH3" t="s">
        <v>86</v>
      </c>
      <c r="AI3" t="s">
        <v>87</v>
      </c>
      <c r="AJ3" t="s">
        <v>88</v>
      </c>
      <c r="AK3" t="s">
        <v>89</v>
      </c>
      <c r="AL3" t="s">
        <v>90</v>
      </c>
      <c r="AM3" t="s">
        <v>91</v>
      </c>
      <c r="AN3" t="s">
        <v>92</v>
      </c>
      <c r="AP3" t="s">
        <v>289</v>
      </c>
      <c r="AQ3" t="s">
        <v>290</v>
      </c>
      <c r="AR3" t="s">
        <v>291</v>
      </c>
      <c r="AS3" t="s">
        <v>292</v>
      </c>
      <c r="AT3" t="s">
        <v>293</v>
      </c>
      <c r="AU3" t="s">
        <v>294</v>
      </c>
      <c r="AV3" t="s">
        <v>136</v>
      </c>
      <c r="AW3" t="s">
        <v>295</v>
      </c>
      <c r="AX3" t="s">
        <v>296</v>
      </c>
      <c r="AY3" t="s">
        <v>288</v>
      </c>
      <c r="BA3" t="s">
        <v>99</v>
      </c>
      <c r="BB3" t="s">
        <v>100</v>
      </c>
      <c r="BC3" t="s">
        <v>101</v>
      </c>
      <c r="BD3" t="s">
        <v>104</v>
      </c>
      <c r="BE3" t="s">
        <v>105</v>
      </c>
      <c r="BF3" t="s">
        <v>104</v>
      </c>
      <c r="BG3" t="s">
        <v>106</v>
      </c>
      <c r="BH3" t="s">
        <v>107</v>
      </c>
      <c r="BI3" t="s">
        <v>108</v>
      </c>
      <c r="BJ3" t="s">
        <v>109</v>
      </c>
      <c r="BK3" t="s">
        <v>110</v>
      </c>
      <c r="BM3" t="s">
        <v>9</v>
      </c>
      <c r="BN3" t="s">
        <v>10</v>
      </c>
      <c r="BO3" t="s">
        <v>11</v>
      </c>
      <c r="BP3" t="s">
        <v>16</v>
      </c>
      <c r="BQ3" t="s">
        <v>20</v>
      </c>
      <c r="BR3" t="s">
        <v>18</v>
      </c>
      <c r="BS3" t="s">
        <v>17</v>
      </c>
      <c r="BT3" t="s">
        <v>12</v>
      </c>
      <c r="BU3" t="s">
        <v>13</v>
      </c>
      <c r="BV3" t="s">
        <v>14</v>
      </c>
      <c r="BW3" t="s">
        <v>15</v>
      </c>
      <c r="BX3" t="s">
        <v>111</v>
      </c>
      <c r="BY3" t="s">
        <v>25</v>
      </c>
      <c r="CA3" t="s">
        <v>9</v>
      </c>
      <c r="CB3" t="s">
        <v>10</v>
      </c>
      <c r="CC3" t="s">
        <v>11</v>
      </c>
      <c r="CD3" t="s">
        <v>16</v>
      </c>
      <c r="CE3" t="s">
        <v>20</v>
      </c>
      <c r="CF3" t="s">
        <v>18</v>
      </c>
      <c r="CG3" t="s">
        <v>17</v>
      </c>
      <c r="CH3" t="s">
        <v>12</v>
      </c>
      <c r="CI3" t="s">
        <v>13</v>
      </c>
      <c r="CJ3" t="s">
        <v>14</v>
      </c>
      <c r="CK3" t="s">
        <v>15</v>
      </c>
      <c r="CL3" t="s">
        <v>111</v>
      </c>
      <c r="CM3" t="s">
        <v>25</v>
      </c>
      <c r="CO3" t="s">
        <v>9</v>
      </c>
      <c r="CP3" t="s">
        <v>10</v>
      </c>
      <c r="CQ3" t="s">
        <v>11</v>
      </c>
      <c r="CR3" t="s">
        <v>16</v>
      </c>
      <c r="CS3" t="s">
        <v>20</v>
      </c>
      <c r="CT3" t="s">
        <v>18</v>
      </c>
      <c r="CU3" t="s">
        <v>17</v>
      </c>
      <c r="CV3" t="s">
        <v>12</v>
      </c>
      <c r="CW3" t="s">
        <v>13</v>
      </c>
      <c r="CX3" t="s">
        <v>14</v>
      </c>
      <c r="CY3" t="s">
        <v>15</v>
      </c>
      <c r="CZ3" t="s">
        <v>111</v>
      </c>
      <c r="DA3" t="s">
        <v>25</v>
      </c>
      <c r="DC3" t="s">
        <v>150</v>
      </c>
      <c r="DD3" t="s">
        <v>151</v>
      </c>
      <c r="DE3" t="s">
        <v>152</v>
      </c>
      <c r="DF3" t="s">
        <v>153</v>
      </c>
      <c r="DG3" t="s">
        <v>154</v>
      </c>
      <c r="DH3" t="s">
        <v>155</v>
      </c>
      <c r="DI3" t="s">
        <v>156</v>
      </c>
      <c r="DJ3" t="s">
        <v>157</v>
      </c>
      <c r="DK3" t="s">
        <v>158</v>
      </c>
      <c r="DL3" t="s">
        <v>159</v>
      </c>
      <c r="DM3" t="s">
        <v>160</v>
      </c>
      <c r="DN3" t="s">
        <v>161</v>
      </c>
      <c r="DO3" t="s">
        <v>162</v>
      </c>
      <c r="DP3" t="s">
        <v>163</v>
      </c>
      <c r="DQ3" t="s">
        <v>164</v>
      </c>
      <c r="DR3" t="s">
        <v>165</v>
      </c>
      <c r="DS3" t="s">
        <v>166</v>
      </c>
      <c r="DT3" t="s">
        <v>167</v>
      </c>
      <c r="DU3" t="s">
        <v>168</v>
      </c>
      <c r="DV3" t="s">
        <v>169</v>
      </c>
      <c r="DW3" t="s">
        <v>170</v>
      </c>
      <c r="DX3" t="s">
        <v>171</v>
      </c>
      <c r="DY3" t="s">
        <v>172</v>
      </c>
      <c r="DZ3" t="s">
        <v>173</v>
      </c>
      <c r="EA3" t="s">
        <v>174</v>
      </c>
      <c r="EB3" t="s">
        <v>175</v>
      </c>
      <c r="EC3" t="s">
        <v>176</v>
      </c>
      <c r="ED3" t="s">
        <v>177</v>
      </c>
      <c r="EE3" t="s">
        <v>178</v>
      </c>
      <c r="EF3" t="s">
        <v>179</v>
      </c>
      <c r="EG3" t="s">
        <v>180</v>
      </c>
      <c r="EH3" t="s">
        <v>181</v>
      </c>
      <c r="EI3" t="s">
        <v>182</v>
      </c>
      <c r="EJ3" t="s">
        <v>183</v>
      </c>
      <c r="EK3" t="s">
        <v>184</v>
      </c>
      <c r="EL3" t="s">
        <v>185</v>
      </c>
      <c r="EM3" t="s">
        <v>186</v>
      </c>
      <c r="EN3" t="s">
        <v>187</v>
      </c>
      <c r="EO3" t="s">
        <v>188</v>
      </c>
      <c r="EP3" t="s">
        <v>189</v>
      </c>
      <c r="EQ3" t="s">
        <v>190</v>
      </c>
      <c r="ER3" t="s">
        <v>191</v>
      </c>
      <c r="ES3" t="s">
        <v>192</v>
      </c>
      <c r="ET3" t="s">
        <v>193</v>
      </c>
      <c r="EU3" t="s">
        <v>194</v>
      </c>
      <c r="EV3" t="s">
        <v>195</v>
      </c>
      <c r="EW3" t="s">
        <v>196</v>
      </c>
      <c r="EX3" t="s">
        <v>197</v>
      </c>
    </row>
    <row r="5" spans="1:154" x14ac:dyDescent="0.25">
      <c r="A5" s="11" t="s">
        <v>128</v>
      </c>
      <c r="B5" t="s">
        <v>123</v>
      </c>
      <c r="D5" t="s">
        <v>139</v>
      </c>
    </row>
    <row r="6" spans="1:154" x14ac:dyDescent="0.25">
      <c r="A6" t="s">
        <v>129</v>
      </c>
      <c r="B6" t="s">
        <v>127</v>
      </c>
      <c r="D6" t="s">
        <v>140</v>
      </c>
    </row>
    <row r="7" spans="1:154" x14ac:dyDescent="0.25">
      <c r="A7" t="s">
        <v>130</v>
      </c>
      <c r="D7" t="s">
        <v>142</v>
      </c>
    </row>
    <row r="8" spans="1:154" x14ac:dyDescent="0.25">
      <c r="A8" t="s">
        <v>131</v>
      </c>
      <c r="D8" t="s">
        <v>143</v>
      </c>
    </row>
    <row r="9" spans="1:154" x14ac:dyDescent="0.25">
      <c r="A9" t="s">
        <v>132</v>
      </c>
      <c r="D9" t="s">
        <v>141</v>
      </c>
    </row>
    <row r="10" spans="1:154" x14ac:dyDescent="0.25">
      <c r="A10" t="s">
        <v>133</v>
      </c>
      <c r="D10" t="s">
        <v>61</v>
      </c>
    </row>
    <row r="11" spans="1:154" x14ac:dyDescent="0.25">
      <c r="A11" t="s">
        <v>134</v>
      </c>
    </row>
    <row r="12" spans="1:154" x14ac:dyDescent="0.25">
      <c r="A12" t="s">
        <v>135</v>
      </c>
    </row>
    <row r="13" spans="1:154" x14ac:dyDescent="0.25">
      <c r="A13" t="s">
        <v>136</v>
      </c>
      <c r="AE13" s="17"/>
      <c r="AF13" s="17"/>
      <c r="AG13" s="17"/>
      <c r="AH13" s="17"/>
      <c r="AI13" s="17"/>
      <c r="AJ13" s="17"/>
      <c r="AK13" s="17"/>
      <c r="AL13" s="17"/>
      <c r="AM13" s="17"/>
      <c r="AN13" s="17"/>
      <c r="AP13" s="72"/>
      <c r="AQ13" s="72"/>
      <c r="AR13" s="72"/>
      <c r="AS13" s="72"/>
      <c r="AT13" s="72"/>
      <c r="AU13" s="72"/>
      <c r="AV13" s="72"/>
      <c r="AW13" s="72"/>
      <c r="AX13" s="72"/>
    </row>
    <row r="14" spans="1:154" x14ac:dyDescent="0.25">
      <c r="AP14" t="str">
        <f>IF(Participation!R50="Yes","Y","")</f>
        <v/>
      </c>
      <c r="AQ14" t="str">
        <f>IF(Participation!R51="Yes","Y","")</f>
        <v/>
      </c>
      <c r="AR14" t="str">
        <f>IF(Participation!R52="Yes","Y","")</f>
        <v/>
      </c>
      <c r="AS14" t="str">
        <f>IF(Participation!R53="Yes","Y","")</f>
        <v/>
      </c>
      <c r="AT14" t="str">
        <f>IF(Participation!R54="Yes","Y","")</f>
        <v/>
      </c>
      <c r="AU14" t="str">
        <f>IF(Participation!R55="Yes","Y","")</f>
        <v/>
      </c>
      <c r="AV14" t="str">
        <f>IF(Participation!R56="Yes","Y","")</f>
        <v/>
      </c>
      <c r="AW14" t="str">
        <f>IF(Participation!R57="Yes","Y","")</f>
        <v/>
      </c>
      <c r="AX14" t="str">
        <f>IF(Participation!R58="Yes","Y","")</f>
        <v/>
      </c>
    </row>
    <row r="15" spans="1:154" x14ac:dyDescent="0.25">
      <c r="A15">
        <v>2010</v>
      </c>
    </row>
    <row r="16" spans="1:154" x14ac:dyDescent="0.25">
      <c r="A16">
        <v>2009</v>
      </c>
    </row>
    <row r="17" spans="1:28" x14ac:dyDescent="0.25">
      <c r="A17">
        <v>2008</v>
      </c>
      <c r="AA17" s="62"/>
    </row>
    <row r="18" spans="1:28" x14ac:dyDescent="0.25">
      <c r="A18">
        <v>2007</v>
      </c>
      <c r="AA18" s="62"/>
    </row>
    <row r="19" spans="1:28" x14ac:dyDescent="0.25">
      <c r="A19">
        <v>2006</v>
      </c>
      <c r="AA19" s="62"/>
    </row>
    <row r="20" spans="1:28" x14ac:dyDescent="0.25">
      <c r="A20">
        <v>2005</v>
      </c>
      <c r="AA20" s="62"/>
    </row>
    <row r="21" spans="1:28" x14ac:dyDescent="0.25">
      <c r="A21">
        <v>2004</v>
      </c>
      <c r="AB21" t="e">
        <f>IF(Participation!#REF!="Yes","Y","")</f>
        <v>#REF!</v>
      </c>
    </row>
    <row r="22" spans="1:28" x14ac:dyDescent="0.25">
      <c r="A22">
        <v>2003</v>
      </c>
    </row>
    <row r="23" spans="1:28" x14ac:dyDescent="0.25">
      <c r="A23">
        <v>2002</v>
      </c>
    </row>
    <row r="24" spans="1:28" x14ac:dyDescent="0.25">
      <c r="A24">
        <v>2001</v>
      </c>
    </row>
    <row r="25" spans="1:28" x14ac:dyDescent="0.25">
      <c r="A25">
        <v>2000</v>
      </c>
    </row>
    <row r="26" spans="1:28" x14ac:dyDescent="0.25">
      <c r="A26">
        <v>1999</v>
      </c>
    </row>
    <row r="27" spans="1:28" x14ac:dyDescent="0.25">
      <c r="A27">
        <v>1998</v>
      </c>
    </row>
    <row r="28" spans="1:28" x14ac:dyDescent="0.25">
      <c r="A28">
        <v>1997</v>
      </c>
    </row>
    <row r="29" spans="1:28" x14ac:dyDescent="0.25">
      <c r="A29">
        <v>1996</v>
      </c>
    </row>
    <row r="30" spans="1:28" x14ac:dyDescent="0.25">
      <c r="A30">
        <v>1995</v>
      </c>
    </row>
    <row r="31" spans="1:28" x14ac:dyDescent="0.25">
      <c r="A31">
        <v>1994</v>
      </c>
    </row>
    <row r="32" spans="1:28" x14ac:dyDescent="0.25">
      <c r="A32">
        <v>1993</v>
      </c>
    </row>
    <row r="33" spans="1:1" x14ac:dyDescent="0.25">
      <c r="A33">
        <v>1992</v>
      </c>
    </row>
    <row r="34" spans="1:1" x14ac:dyDescent="0.25">
      <c r="A34">
        <v>1991</v>
      </c>
    </row>
    <row r="35" spans="1:1" x14ac:dyDescent="0.25">
      <c r="A35">
        <v>1990</v>
      </c>
    </row>
    <row r="36" spans="1:1" x14ac:dyDescent="0.25">
      <c r="A36">
        <v>1989</v>
      </c>
    </row>
    <row r="37" spans="1:1" x14ac:dyDescent="0.25">
      <c r="A37">
        <v>1988</v>
      </c>
    </row>
    <row r="38" spans="1:1" x14ac:dyDescent="0.25">
      <c r="A38">
        <v>1987</v>
      </c>
    </row>
    <row r="39" spans="1:1" x14ac:dyDescent="0.25">
      <c r="A39">
        <v>1986</v>
      </c>
    </row>
    <row r="40" spans="1:1" x14ac:dyDescent="0.25">
      <c r="A40">
        <v>1985</v>
      </c>
    </row>
    <row r="41" spans="1:1" x14ac:dyDescent="0.25">
      <c r="A41">
        <v>1984</v>
      </c>
    </row>
    <row r="42" spans="1:1" x14ac:dyDescent="0.25">
      <c r="A42">
        <v>1983</v>
      </c>
    </row>
    <row r="43" spans="1:1" x14ac:dyDescent="0.25">
      <c r="A43">
        <v>1982</v>
      </c>
    </row>
    <row r="44" spans="1:1" x14ac:dyDescent="0.25">
      <c r="A44">
        <v>1981</v>
      </c>
    </row>
    <row r="45" spans="1:1" x14ac:dyDescent="0.25">
      <c r="A45">
        <v>1980</v>
      </c>
    </row>
    <row r="46" spans="1:1" x14ac:dyDescent="0.25">
      <c r="A46">
        <v>1979</v>
      </c>
    </row>
    <row r="47" spans="1:1" x14ac:dyDescent="0.25">
      <c r="A47">
        <v>1978</v>
      </c>
    </row>
    <row r="48" spans="1:1" x14ac:dyDescent="0.25">
      <c r="A48">
        <v>1977</v>
      </c>
    </row>
    <row r="49" spans="1:1" x14ac:dyDescent="0.25">
      <c r="A49">
        <v>1976</v>
      </c>
    </row>
    <row r="50" spans="1:1" x14ac:dyDescent="0.25">
      <c r="A50">
        <v>1975</v>
      </c>
    </row>
    <row r="51" spans="1:1" x14ac:dyDescent="0.25">
      <c r="A51">
        <v>1974</v>
      </c>
    </row>
    <row r="52" spans="1:1" x14ac:dyDescent="0.25">
      <c r="A52">
        <v>1973</v>
      </c>
    </row>
    <row r="53" spans="1:1" x14ac:dyDescent="0.25">
      <c r="A53">
        <v>1972</v>
      </c>
    </row>
    <row r="54" spans="1:1" x14ac:dyDescent="0.25">
      <c r="A54">
        <v>1971</v>
      </c>
    </row>
    <row r="55" spans="1:1" x14ac:dyDescent="0.25">
      <c r="A55">
        <v>1970</v>
      </c>
    </row>
    <row r="56" spans="1:1" x14ac:dyDescent="0.25">
      <c r="A56">
        <v>1969</v>
      </c>
    </row>
    <row r="57" spans="1:1" x14ac:dyDescent="0.25">
      <c r="A57">
        <v>1968</v>
      </c>
    </row>
    <row r="58" spans="1:1" x14ac:dyDescent="0.25">
      <c r="A58">
        <v>1967</v>
      </c>
    </row>
    <row r="59" spans="1:1" x14ac:dyDescent="0.25">
      <c r="A59">
        <v>1966</v>
      </c>
    </row>
    <row r="60" spans="1:1" x14ac:dyDescent="0.25">
      <c r="A60">
        <v>1965</v>
      </c>
    </row>
    <row r="61" spans="1:1" x14ac:dyDescent="0.25">
      <c r="A61">
        <v>1964</v>
      </c>
    </row>
    <row r="62" spans="1:1" x14ac:dyDescent="0.25">
      <c r="A62">
        <v>1963</v>
      </c>
    </row>
    <row r="63" spans="1:1" x14ac:dyDescent="0.25">
      <c r="A63">
        <v>1962</v>
      </c>
    </row>
    <row r="64" spans="1:1" x14ac:dyDescent="0.25">
      <c r="A64">
        <v>1961</v>
      </c>
    </row>
    <row r="65" spans="1:1" x14ac:dyDescent="0.25">
      <c r="A65">
        <v>1960</v>
      </c>
    </row>
    <row r="66" spans="1:1" x14ac:dyDescent="0.25">
      <c r="A66">
        <v>1959</v>
      </c>
    </row>
    <row r="67" spans="1:1" x14ac:dyDescent="0.25">
      <c r="A67">
        <v>1958</v>
      </c>
    </row>
    <row r="68" spans="1:1" x14ac:dyDescent="0.25">
      <c r="A68">
        <v>1957</v>
      </c>
    </row>
    <row r="69" spans="1:1" x14ac:dyDescent="0.25">
      <c r="A69">
        <v>1956</v>
      </c>
    </row>
    <row r="70" spans="1:1" x14ac:dyDescent="0.25">
      <c r="A70">
        <v>1955</v>
      </c>
    </row>
    <row r="71" spans="1:1" x14ac:dyDescent="0.25">
      <c r="A71">
        <v>1954</v>
      </c>
    </row>
    <row r="72" spans="1:1" x14ac:dyDescent="0.25">
      <c r="A72">
        <v>1953</v>
      </c>
    </row>
    <row r="73" spans="1:1" x14ac:dyDescent="0.25">
      <c r="A73">
        <v>1952</v>
      </c>
    </row>
    <row r="74" spans="1:1" x14ac:dyDescent="0.25">
      <c r="A74">
        <v>1951</v>
      </c>
    </row>
    <row r="75" spans="1:1" x14ac:dyDescent="0.25">
      <c r="A75">
        <v>1950</v>
      </c>
    </row>
    <row r="76" spans="1:1" x14ac:dyDescent="0.25">
      <c r="A76">
        <v>1949</v>
      </c>
    </row>
    <row r="77" spans="1:1" x14ac:dyDescent="0.25">
      <c r="A77">
        <v>1948</v>
      </c>
    </row>
    <row r="78" spans="1:1" x14ac:dyDescent="0.25">
      <c r="A78">
        <v>1947</v>
      </c>
    </row>
    <row r="79" spans="1:1" x14ac:dyDescent="0.25">
      <c r="A79">
        <v>1946</v>
      </c>
    </row>
    <row r="80" spans="1:1" x14ac:dyDescent="0.25">
      <c r="A80">
        <v>1945</v>
      </c>
    </row>
    <row r="81" spans="1:1" x14ac:dyDescent="0.25">
      <c r="A81">
        <v>1944</v>
      </c>
    </row>
    <row r="82" spans="1:1" x14ac:dyDescent="0.25">
      <c r="A82">
        <v>1943</v>
      </c>
    </row>
    <row r="83" spans="1:1" x14ac:dyDescent="0.25">
      <c r="A83">
        <v>1942</v>
      </c>
    </row>
    <row r="84" spans="1:1" x14ac:dyDescent="0.25">
      <c r="A84">
        <v>1941</v>
      </c>
    </row>
    <row r="85" spans="1:1" x14ac:dyDescent="0.25">
      <c r="A85">
        <v>1940</v>
      </c>
    </row>
    <row r="86" spans="1:1" x14ac:dyDescent="0.25">
      <c r="A86">
        <v>1939</v>
      </c>
    </row>
    <row r="87" spans="1:1" x14ac:dyDescent="0.25">
      <c r="A87">
        <v>1938</v>
      </c>
    </row>
    <row r="88" spans="1:1" x14ac:dyDescent="0.25">
      <c r="A88">
        <v>1937</v>
      </c>
    </row>
    <row r="89" spans="1:1" x14ac:dyDescent="0.25">
      <c r="A89">
        <v>1936</v>
      </c>
    </row>
    <row r="90" spans="1:1" x14ac:dyDescent="0.25">
      <c r="A90">
        <v>1935</v>
      </c>
    </row>
    <row r="91" spans="1:1" x14ac:dyDescent="0.25">
      <c r="A91">
        <v>1934</v>
      </c>
    </row>
    <row r="92" spans="1:1" x14ac:dyDescent="0.25">
      <c r="A92">
        <v>1933</v>
      </c>
    </row>
    <row r="93" spans="1:1" x14ac:dyDescent="0.25">
      <c r="A93">
        <v>1932</v>
      </c>
    </row>
    <row r="94" spans="1:1" x14ac:dyDescent="0.25">
      <c r="A94">
        <v>1931</v>
      </c>
    </row>
    <row r="95" spans="1:1" x14ac:dyDescent="0.25">
      <c r="A95">
        <v>1930</v>
      </c>
    </row>
    <row r="96" spans="1:1" x14ac:dyDescent="0.25">
      <c r="A96">
        <v>1929</v>
      </c>
    </row>
    <row r="97" spans="1:1" x14ac:dyDescent="0.25">
      <c r="A97">
        <v>1928</v>
      </c>
    </row>
    <row r="98" spans="1:1" x14ac:dyDescent="0.25">
      <c r="A98">
        <v>1927</v>
      </c>
    </row>
    <row r="99" spans="1:1" x14ac:dyDescent="0.25">
      <c r="A99">
        <v>1926</v>
      </c>
    </row>
    <row r="100" spans="1:1" x14ac:dyDescent="0.25">
      <c r="A100">
        <v>1925</v>
      </c>
    </row>
    <row r="101" spans="1:1" x14ac:dyDescent="0.25">
      <c r="A101">
        <v>1924</v>
      </c>
    </row>
    <row r="102" spans="1:1" x14ac:dyDescent="0.25">
      <c r="A102">
        <v>1923</v>
      </c>
    </row>
    <row r="103" spans="1:1" x14ac:dyDescent="0.25">
      <c r="A103">
        <v>1922</v>
      </c>
    </row>
  </sheetData>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Personal Details</vt:lpstr>
      <vt:lpstr>Car Details</vt:lpstr>
      <vt:lpstr>Participation</vt:lpstr>
      <vt:lpstr>do not edit</vt:lpstr>
      <vt:lpstr>'Personal Details'!Print_Area</vt:lpstr>
    </vt:vector>
  </TitlesOfParts>
  <Company>Absa Bank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Gable (ZA)</dc:creator>
  <cp:lastModifiedBy>Andrew Plint</cp:lastModifiedBy>
  <cp:lastPrinted>2024-08-05T13:04:11Z</cp:lastPrinted>
  <dcterms:created xsi:type="dcterms:W3CDTF">2021-01-04T10:16:52Z</dcterms:created>
  <dcterms:modified xsi:type="dcterms:W3CDTF">2024-08-05T13:08:12Z</dcterms:modified>
</cp:coreProperties>
</file>